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ebrualbayrak/Downloads/"/>
    </mc:Choice>
  </mc:AlternateContent>
  <xr:revisionPtr revIDLastSave="0" documentId="13_ncr:1_{10092270-B9B3-8B49-90CE-22FBB3D72757}" xr6:coauthVersionLast="47" xr6:coauthVersionMax="47" xr10:uidLastSave="{00000000-0000-0000-0000-000000000000}"/>
  <bookViews>
    <workbookView xWindow="-51200" yWindow="500" windowWidth="51200" windowHeight="28300" activeTab="1" xr2:uid="{00000000-000D-0000-FFFF-FFFF00000000}"/>
  </bookViews>
  <sheets>
    <sheet name="Instructie" sheetId="5" r:id="rId1"/>
    <sheet name="Scorecard" sheetId="6" r:id="rId2"/>
    <sheet name="Samenvatting" sheetId="15" r:id="rId3"/>
  </sheets>
  <definedNames>
    <definedName name="_xlnm._FilterDatabase" localSheetId="1" hidden="1">Scorecard!$C$10:$R$65</definedName>
    <definedName name="_xlnm.Print_Area" localSheetId="0">Instructie!$A$1:$D$42</definedName>
    <definedName name="_xlnm.Print_Area" localSheetId="2">Samenvatting!$A$1:$M$41</definedName>
    <definedName name="_xlnm.Print_Area" localSheetId="1">Scorecard!$A$1:$AC$71</definedName>
    <definedName name="Lijstmetkop">Scorecard!$C$10:$AC$56</definedName>
    <definedName name="NvtKolom">Scorecard!$J$11:$J$67</definedName>
    <definedName name="Totaalregel">Scorecard!$69:$69</definedName>
    <definedName name="VerpeterpotentieelKolom">Scorecard!$R$11:$R$67</definedName>
    <definedName name="WaardeKolom">Scorecard!$H$11:$H$57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6" l="1"/>
  <c r="T14" i="6" s="1"/>
  <c r="V14" i="6"/>
  <c r="X14" i="6"/>
  <c r="Y14" i="6"/>
  <c r="Z14" i="6" s="1"/>
  <c r="C7" i="15"/>
  <c r="Y34" i="6"/>
  <c r="Z34" i="6" s="1"/>
  <c r="X34" i="6"/>
  <c r="Y53" i="6"/>
  <c r="Z53" i="6" s="1"/>
  <c r="X53" i="6"/>
  <c r="V53" i="6"/>
  <c r="S53" i="6"/>
  <c r="T53" i="6" s="1"/>
  <c r="E56" i="6"/>
  <c r="E46" i="6"/>
  <c r="E36" i="6"/>
  <c r="E26" i="6"/>
  <c r="E17" i="6"/>
  <c r="C11" i="15"/>
  <c r="C10" i="15"/>
  <c r="C9" i="15"/>
  <c r="C8" i="15"/>
  <c r="C6" i="15"/>
  <c r="E65" i="6"/>
  <c r="Y63" i="6"/>
  <c r="Z63" i="6" s="1"/>
  <c r="X63" i="6"/>
  <c r="V63" i="6"/>
  <c r="S63" i="6"/>
  <c r="T63" i="6" s="1"/>
  <c r="Y62" i="6"/>
  <c r="Z62" i="6" s="1"/>
  <c r="X62" i="6"/>
  <c r="V62" i="6"/>
  <c r="S62" i="6"/>
  <c r="T62" i="6" s="1"/>
  <c r="Y61" i="6"/>
  <c r="Z61" i="6" s="1"/>
  <c r="X61" i="6"/>
  <c r="V61" i="6"/>
  <c r="S61" i="6"/>
  <c r="T61" i="6" s="1"/>
  <c r="Y60" i="6"/>
  <c r="Z60" i="6" s="1"/>
  <c r="X60" i="6"/>
  <c r="V60" i="6"/>
  <c r="S60" i="6"/>
  <c r="T60" i="6" s="1"/>
  <c r="Y59" i="6"/>
  <c r="Z59" i="6" s="1"/>
  <c r="X59" i="6"/>
  <c r="V59" i="6"/>
  <c r="S59" i="6"/>
  <c r="T59" i="6" s="1"/>
  <c r="Y29" i="6"/>
  <c r="Z29" i="6" s="1"/>
  <c r="X29" i="6"/>
  <c r="S29" i="6"/>
  <c r="Y39" i="6"/>
  <c r="Z39" i="6" s="1"/>
  <c r="X39" i="6"/>
  <c r="V39" i="6"/>
  <c r="S39" i="6"/>
  <c r="T39" i="6" s="1"/>
  <c r="D11" i="15"/>
  <c r="D10" i="15"/>
  <c r="L10" i="15"/>
  <c r="R62" i="6" l="1"/>
  <c r="R14" i="6"/>
  <c r="X65" i="6"/>
  <c r="H64" i="6" s="1"/>
  <c r="R34" i="6"/>
  <c r="R53" i="6"/>
  <c r="AA65" i="6"/>
  <c r="R63" i="6"/>
  <c r="U65" i="6"/>
  <c r="R60" i="6"/>
  <c r="R59" i="6"/>
  <c r="R61" i="6"/>
  <c r="W65" i="6"/>
  <c r="R29" i="6"/>
  <c r="R39" i="6"/>
  <c r="Y32" i="6"/>
  <c r="Z32" i="6" s="1"/>
  <c r="X32" i="6"/>
  <c r="AB65" i="6" l="1"/>
  <c r="F65" i="6"/>
  <c r="R32" i="6"/>
  <c r="S31" i="6"/>
  <c r="X31" i="6"/>
  <c r="Y31" i="6"/>
  <c r="Z31" i="6" s="1"/>
  <c r="B7" i="15"/>
  <c r="B8" i="15" s="1"/>
  <c r="L6" i="15"/>
  <c r="R31" i="6" l="1"/>
  <c r="B9" i="15"/>
  <c r="L8" i="15"/>
  <c r="L9" i="15"/>
  <c r="D8" i="15"/>
  <c r="L7" i="15"/>
  <c r="D7" i="15"/>
  <c r="D6" i="15"/>
  <c r="D9" i="15"/>
  <c r="H14" i="15" l="1"/>
  <c r="V20" i="6" l="1"/>
  <c r="S20" i="6"/>
  <c r="T20" i="6" s="1"/>
  <c r="S12" i="6"/>
  <c r="T12" i="6" s="1"/>
  <c r="S13" i="6"/>
  <c r="T13" i="6" s="1"/>
  <c r="Y30" i="6"/>
  <c r="Z30" i="6" s="1"/>
  <c r="X30" i="6"/>
  <c r="S30" i="6"/>
  <c r="Y24" i="6"/>
  <c r="Z24" i="6" s="1"/>
  <c r="X24" i="6"/>
  <c r="V24" i="6"/>
  <c r="S24" i="6"/>
  <c r="T24" i="6" s="1"/>
  <c r="Y33" i="6"/>
  <c r="Z33" i="6" s="1"/>
  <c r="X33" i="6"/>
  <c r="Y44" i="6"/>
  <c r="Z44" i="6" s="1"/>
  <c r="X44" i="6"/>
  <c r="V44" i="6"/>
  <c r="S44" i="6"/>
  <c r="T44" i="6" s="1"/>
  <c r="Y21" i="6"/>
  <c r="Z21" i="6" s="1"/>
  <c r="X21" i="6"/>
  <c r="V21" i="6"/>
  <c r="S21" i="6"/>
  <c r="T21" i="6" s="1"/>
  <c r="Y12" i="6"/>
  <c r="Z12" i="6" s="1"/>
  <c r="X12" i="6"/>
  <c r="V12" i="6"/>
  <c r="V13" i="6"/>
  <c r="X13" i="6"/>
  <c r="Y13" i="6"/>
  <c r="Z13" i="6" s="1"/>
  <c r="S15" i="6"/>
  <c r="T15" i="6" s="1"/>
  <c r="V15" i="6"/>
  <c r="X15" i="6"/>
  <c r="Y15" i="6"/>
  <c r="Z15" i="6" s="1"/>
  <c r="Y40" i="6"/>
  <c r="Z40" i="6" s="1"/>
  <c r="X40" i="6"/>
  <c r="V40" i="6"/>
  <c r="S40" i="6"/>
  <c r="T40" i="6" s="1"/>
  <c r="Y41" i="6"/>
  <c r="Z41" i="6" s="1"/>
  <c r="X41" i="6"/>
  <c r="V41" i="6"/>
  <c r="S41" i="6"/>
  <c r="T41" i="6" s="1"/>
  <c r="Y42" i="6"/>
  <c r="Z42" i="6" s="1"/>
  <c r="X42" i="6"/>
  <c r="V42" i="6"/>
  <c r="S42" i="6"/>
  <c r="T42" i="6" s="1"/>
  <c r="R21" i="6" l="1"/>
  <c r="W17" i="6"/>
  <c r="U17" i="6"/>
  <c r="AA17" i="6"/>
  <c r="R30" i="6"/>
  <c r="R24" i="6"/>
  <c r="R33" i="6"/>
  <c r="R44" i="6"/>
  <c r="R13" i="6"/>
  <c r="R15" i="6"/>
  <c r="R12" i="6"/>
  <c r="R40" i="6"/>
  <c r="R41" i="6"/>
  <c r="R42" i="6"/>
  <c r="AB17" i="6" l="1"/>
  <c r="Y22" i="6"/>
  <c r="Z22" i="6" s="1"/>
  <c r="X22" i="6"/>
  <c r="V22" i="6"/>
  <c r="S22" i="6"/>
  <c r="T22" i="6" s="1"/>
  <c r="Y23" i="6"/>
  <c r="Z23" i="6" s="1"/>
  <c r="X23" i="6"/>
  <c r="V23" i="6"/>
  <c r="S23" i="6"/>
  <c r="T23" i="6" s="1"/>
  <c r="F6" i="15"/>
  <c r="R22" i="6" l="1"/>
  <c r="R23" i="6"/>
  <c r="Y51" i="6" l="1"/>
  <c r="Z51" i="6" s="1"/>
  <c r="X51" i="6"/>
  <c r="V51" i="6"/>
  <c r="S51" i="6"/>
  <c r="T51" i="6" s="1"/>
  <c r="Y54" i="6"/>
  <c r="Z54" i="6" s="1"/>
  <c r="X54" i="6"/>
  <c r="V54" i="6"/>
  <c r="S54" i="6"/>
  <c r="T54" i="6" s="1"/>
  <c r="Y52" i="6"/>
  <c r="Z52" i="6" s="1"/>
  <c r="X52" i="6"/>
  <c r="V52" i="6"/>
  <c r="S52" i="6"/>
  <c r="T52" i="6" s="1"/>
  <c r="V43" i="6"/>
  <c r="X43" i="6"/>
  <c r="U26" i="6"/>
  <c r="X20" i="6"/>
  <c r="U36" i="6"/>
  <c r="V49" i="6"/>
  <c r="S49" i="6"/>
  <c r="T49" i="6" s="1"/>
  <c r="V50" i="6"/>
  <c r="S50" i="6"/>
  <c r="T50" i="6" s="1"/>
  <c r="X49" i="6"/>
  <c r="X50" i="6"/>
  <c r="Y20" i="6"/>
  <c r="Z20" i="6" s="1"/>
  <c r="Y49" i="6"/>
  <c r="Z49" i="6" s="1"/>
  <c r="Y50" i="6"/>
  <c r="Z50" i="6" s="1"/>
  <c r="Y43" i="6"/>
  <c r="Z43" i="6" s="1"/>
  <c r="S43" i="6"/>
  <c r="T43" i="6" s="1"/>
  <c r="U46" i="6" s="1"/>
  <c r="W46" i="6" l="1"/>
  <c r="V69" i="6"/>
  <c r="T69" i="6"/>
  <c r="Z69" i="6"/>
  <c r="W56" i="6"/>
  <c r="U56" i="6"/>
  <c r="U69" i="6" s="1"/>
  <c r="W26" i="6"/>
  <c r="R52" i="6"/>
  <c r="X46" i="6"/>
  <c r="H45" i="6" s="1"/>
  <c r="AA56" i="6"/>
  <c r="W36" i="6"/>
  <c r="X36" i="6"/>
  <c r="H35" i="6" s="1"/>
  <c r="X56" i="6"/>
  <c r="H55" i="6" s="1"/>
  <c r="R50" i="6"/>
  <c r="X26" i="6"/>
  <c r="H25" i="6" s="1"/>
  <c r="AA36" i="6"/>
  <c r="R43" i="6"/>
  <c r="AA46" i="6"/>
  <c r="R49" i="6"/>
  <c r="R54" i="6"/>
  <c r="R51" i="6"/>
  <c r="X17" i="6"/>
  <c r="H16" i="6" s="1"/>
  <c r="AA26" i="6"/>
  <c r="R20" i="6"/>
  <c r="W69" i="6" l="1"/>
  <c r="AA69" i="6"/>
  <c r="F36" i="6"/>
  <c r="F26" i="6"/>
  <c r="F17" i="6"/>
  <c r="F46" i="6"/>
  <c r="AB26" i="6"/>
  <c r="L11" i="15"/>
  <c r="G6" i="15"/>
  <c r="G8" i="15"/>
  <c r="G9" i="15"/>
  <c r="G7" i="15"/>
  <c r="F7" i="15"/>
  <c r="I9" i="15" l="1"/>
  <c r="I8" i="15"/>
  <c r="I7" i="15"/>
  <c r="I6" i="15"/>
  <c r="AB46" i="6"/>
  <c r="F56" i="6"/>
  <c r="AB36" i="6"/>
  <c r="H70" i="6"/>
  <c r="F14" i="15" s="1"/>
  <c r="AB56" i="6"/>
  <c r="E75" i="6"/>
  <c r="X69" i="6"/>
  <c r="E74" i="6" s="1"/>
  <c r="F11" i="15"/>
  <c r="F10" i="15"/>
  <c r="G11" i="15"/>
  <c r="F9" i="15"/>
  <c r="G10" i="15"/>
  <c r="F8" i="15"/>
  <c r="I10" i="15" l="1"/>
  <c r="I11" i="15"/>
  <c r="H69" i="6"/>
  <c r="G14" i="15" s="1"/>
  <c r="E7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Bouman, E. (Egbert) (ICT_ICT)</author>
    <author>Egbert Bouman</author>
    <author>Bouman, E. (Egbert) (ICT_IB)</author>
  </authors>
  <commentList>
    <comment ref="H9" authorId="0" shapeId="0" xr:uid="{00000000-0006-0000-0100-000001000000}">
      <text>
        <r>
          <rPr>
            <sz val="9"/>
            <color rgb="FF000000"/>
            <rFont val="Tahoma"/>
            <family val="2"/>
          </rPr>
          <t>Cijfers vrij te kiezen. Hoe hoger de waarde hoe roder de kleur. Het wordt automatisch genormeerd op blad Samenvatting naar percentages per scangebied die optellen tot 100%.</t>
        </r>
      </text>
    </comment>
    <comment ref="V9" authorId="1" shapeId="0" xr:uid="{00000000-0006-0000-0100-000002000000}">
      <text>
        <r>
          <rPr>
            <b/>
            <sz val="8"/>
            <color rgb="FF000000"/>
            <rFont val="Tahoma"/>
            <family val="2"/>
          </rPr>
          <t xml:space="preserve">Maximaal aantal punten (= 4, bij volledig/juist) * Relatief belang
</t>
        </r>
        <r>
          <rPr>
            <b/>
            <sz val="8"/>
            <color rgb="FF000000"/>
            <rFont val="Tahoma"/>
            <family val="2"/>
          </rPr>
          <t>OF 0 , als nvt is aangekruist.</t>
        </r>
      </text>
    </comment>
    <comment ref="AB17" authorId="2" shapeId="0" xr:uid="{00000000-0006-0000-0100-000003000000}">
      <text>
        <r>
          <rPr>
            <b/>
            <sz val="8"/>
            <color indexed="81"/>
            <rFont val="Tahoma"/>
            <family val="2"/>
          </rPr>
          <t>De nulmeting, obv de O'tjes (of bij geen O'tje het kruisje)</t>
        </r>
      </text>
    </comment>
    <comment ref="AB26" authorId="2" shapeId="0" xr:uid="{00000000-0006-0000-0100-000004000000}">
      <text>
        <r>
          <rPr>
            <b/>
            <sz val="8"/>
            <color indexed="81"/>
            <rFont val="Tahoma"/>
            <family val="2"/>
          </rPr>
          <t>De nulmeting, obv de O'tjes (of bij geen O'tje het kruisje)</t>
        </r>
      </text>
    </comment>
    <comment ref="AB36" authorId="2" shapeId="0" xr:uid="{00000000-0006-0000-0100-000005000000}">
      <text>
        <r>
          <rPr>
            <b/>
            <sz val="8"/>
            <color indexed="81"/>
            <rFont val="Tahoma"/>
            <family val="2"/>
          </rPr>
          <t>De nulmeting, obv de O'tjes (of bij geen O'tje het kruisje)</t>
        </r>
      </text>
    </comment>
    <comment ref="AB46" authorId="2" shapeId="0" xr:uid="{00000000-0006-0000-0100-000006000000}">
      <text>
        <r>
          <rPr>
            <b/>
            <sz val="8"/>
            <color indexed="81"/>
            <rFont val="Tahoma"/>
            <family val="2"/>
          </rPr>
          <t>De nulmeting, obv de O'tjes (of bij geen O'tje het kruisje)</t>
        </r>
      </text>
    </comment>
    <comment ref="AB56" authorId="2" shapeId="0" xr:uid="{00000000-0006-0000-0100-000007000000}">
      <text>
        <r>
          <rPr>
            <b/>
            <sz val="8"/>
            <color indexed="81"/>
            <rFont val="Tahoma"/>
            <family val="2"/>
          </rPr>
          <t>De nulmeting, obv de O'tjes (of bij geen O'tje het kruisje)</t>
        </r>
      </text>
    </comment>
    <comment ref="AB65" authorId="2" shapeId="0" xr:uid="{45EFA2D0-7F6F-411F-8215-5B0DC646AFA4}">
      <text>
        <r>
          <rPr>
            <b/>
            <sz val="8"/>
            <color indexed="81"/>
            <rFont val="Tahoma"/>
            <family val="2"/>
          </rPr>
          <t>De nulmeting, obv de O'tjes (of bij geen O'tje het kruisje)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Bouman, E. (Egbert) (ICT_IB)</author>
    <author>Egbert Bouman</author>
  </authors>
  <commentList>
    <comment ref="C5" authorId="0" shapeId="0" xr:uid="{00000000-0006-0000-0200-000001000000}">
      <text>
        <r>
          <rPr>
            <b/>
            <sz val="9"/>
            <color indexed="81"/>
            <rFont val="Tahoma"/>
            <family val="2"/>
          </rPr>
          <t>Het rijnummer op de Scorecard.</t>
        </r>
        <r>
          <rPr>
            <sz val="9"/>
            <color indexed="81"/>
            <rFont val="Tahoma"/>
            <family val="2"/>
          </rPr>
          <t xml:space="preserve">
</t>
        </r>
      </text>
    </comment>
    <comment ref="E5" authorId="1" shapeId="0" xr:uid="{00000000-0006-0000-0200-000002000000}">
      <text>
        <r>
          <rPr>
            <sz val="8"/>
            <color rgb="FF000000"/>
            <rFont val="Tahoma"/>
            <family val="2"/>
          </rPr>
          <t>Geeft aan hoe zwaar dit scangebied weegt. Het is de genormeerde som van de Waarde-cijfers voor dit scangebied op de Scorecard.</t>
        </r>
      </text>
    </comment>
    <comment ref="F5" authorId="0" shapeId="0" xr:uid="{00000000-0006-0000-0200-000003000000}">
      <text>
        <r>
          <rPr>
            <sz val="9"/>
            <color indexed="81"/>
            <rFont val="Tahoma"/>
            <family val="2"/>
          </rPr>
          <t xml:space="preserve">BLAUW - Nulmeting: op welk niveau ben je gestart. Wordt berekend op basis van de o-tekens in de scorecard. Als in een regel geen o staat pakt hij de positie van het kruisje.
</t>
        </r>
      </text>
    </comment>
    <comment ref="G5" authorId="1" shapeId="0" xr:uid="{00000000-0006-0000-0200-000004000000}">
      <text>
        <r>
          <rPr>
            <sz val="8"/>
            <color rgb="FF000000"/>
            <rFont val="Tahoma"/>
            <family val="2"/>
          </rPr>
          <t>GROEN - Huidige prestatie, berekend uit de plaatsing van de kruisjes in de scorecard, waarbij hoge Waarde items meer meetellen.</t>
        </r>
      </text>
    </comment>
    <comment ref="H5" authorId="1" shapeId="0" xr:uid="{00000000-0006-0000-0200-000005000000}">
      <text>
        <r>
          <rPr>
            <sz val="8"/>
            <color rgb="FF000000"/>
            <rFont val="Tahoma"/>
            <family val="2"/>
          </rPr>
          <t>ORANJE - Indicatieve kwantificering van de verbeterambitie: hoe hoger het percentage, hoe volwassener je op dit gebied denkt te kunnen worden in de beoogde periode. Handmatig invullen!</t>
        </r>
      </text>
    </comment>
    <comment ref="J5" authorId="1" shapeId="0" xr:uid="{00000000-0006-0000-0200-000006000000}">
      <text>
        <r>
          <rPr>
            <sz val="8"/>
            <color indexed="81"/>
            <rFont val="Tahoma"/>
            <family val="2"/>
          </rPr>
          <t>De maximaal haalbare (optimale)
 situatie. Dit is vooral optisch: de buitenranden van de radargrafiek, dus laat ze liever op 100% staan.</t>
        </r>
      </text>
    </comment>
    <comment ref="L5" authorId="1" shapeId="0" xr:uid="{00000000-0006-0000-0200-000007000000}">
      <text>
        <r>
          <rPr>
            <sz val="8"/>
            <color indexed="81"/>
            <rFont val="Tahoma"/>
            <family val="2"/>
          </rPr>
          <t>Korte toelichting per scangebied.</t>
        </r>
      </text>
    </comment>
  </commentList>
</comments>
</file>

<file path=xl/sharedStrings.xml><?xml version="1.0" encoding="utf-8"?>
<sst xmlns="http://schemas.openxmlformats.org/spreadsheetml/2006/main" count="262" uniqueCount="142">
  <si>
    <t>Toelichting</t>
  </si>
  <si>
    <t>Gebruiksinstructie</t>
  </si>
  <si>
    <t>1. Leg de toepassing van de quick scan uit aan de klant</t>
  </si>
  <si>
    <t>2.  Bepaal samen met de klant de soll score en vul die in op blad Samenvatting. Dit mag ook na stap 2.</t>
  </si>
  <si>
    <t>2. Vul na/ tijdens documentonderzoek en interviews de kruisjes in op blad 'Scorecard', met een korte toelichting.</t>
  </si>
  <si>
    <t>Meting soll  (de eerste keer): gebruik alleen geen o-tekens.</t>
  </si>
  <si>
    <t>3. Zie de resultaten op blad Samenvatting (en licht desgewenst ook daar toe.).</t>
  </si>
  <si>
    <t>4. Gebruik de uitkomsten (screenshots v.d. radar, punten met toelichting,…) om de resultaten van het onderzoek te presenteren.</t>
  </si>
  <si>
    <t>5. Organiseer een workshop met de klant om de verbeterbacklog samen te stellen</t>
  </si>
  <si>
    <t xml:space="preserve">6. Monitor de verbetering door een tweede scan (Resultaat) te doen. </t>
  </si>
  <si>
    <t>- Zet bij verbetering een nieuw kruisje en een o op de oorspronkelijke plaats van het kruisje</t>
  </si>
  <si>
    <t>- De combinatie van o of O (dus niet 0) en X'jes zorgen voor groen in de radar: de gemaakte progressie sinds de nulmeting.</t>
  </si>
  <si>
    <t>Excel-technische kenmerken en toelichting</t>
  </si>
  <si>
    <t>Tonen/verbergen met de Excel outline functie (toggle met ctrl-8)</t>
  </si>
  <si>
    <t>Regels en kolommen met Outline niveau 1 zijn altijd zichtbaar</t>
  </si>
  <si>
    <t xml:space="preserve">Inhoudelijke detailregels en -kolommen die je optioneel kunt gebruiken zijn default verborgen met Excel outline niveau 2. </t>
  </si>
  <si>
    <t>Hulprijen en -kolommen voor de berekeningen hebben een contrastrerende kleur (geel, …) en zijn verborgen met Excel Outline niveau 3.</t>
  </si>
  <si>
    <t>NB: op het grafiekblad zijn twee kolommen 1 pixel breed gemaakt. Als je die geheel verbergt verdwijnen ze namelijk uit het radardiagram</t>
  </si>
  <si>
    <t>Voorwaardelijke opmaak</t>
  </si>
  <si>
    <t>De rode kleuren zijn voorwaardelijke opmaak.</t>
  </si>
  <si>
    <t>Helaas heeft Excel de nare eigenschap (bug!) dat hij de opmaakregels splitst als je regels invoegt of dupliceert.</t>
  </si>
  <si>
    <t>De enige remedie is de Voorwaardelijke opmaak handmatig op te schonen nadat je nieuwe regels hebt toegevoegd.</t>
  </si>
  <si>
    <t>Ingebouwde 'sanity check'</t>
  </si>
  <si>
    <t xml:space="preserve">Onderaan (buiten het afdrukbereik) staan enkele controleregels. Als de scorecard inconsistent is dan verschijnen daar foutmeldingen in rood/geel </t>
  </si>
  <si>
    <t>De score per deelgebied wordt als volgt berekend:</t>
  </si>
  <si>
    <r>
      <t>1.</t>
    </r>
    <r>
      <rPr>
        <sz val="7"/>
        <rFont val="Times New Roman"/>
        <family val="1"/>
      </rPr>
      <t xml:space="preserve">      </t>
    </r>
    <r>
      <rPr>
        <sz val="10"/>
        <rFont val="Arial"/>
        <family val="2"/>
      </rPr>
      <t>Excel berekent de maximale score voor het deelgebied: dit is gelijk aan de som van het relatieve belang maal 4 van alle controlepunten zonder 'nvt'</t>
    </r>
  </si>
  <si>
    <r>
      <t>2.</t>
    </r>
    <r>
      <rPr>
        <sz val="7"/>
        <rFont val="Times New Roman"/>
        <family val="1"/>
      </rPr>
      <t xml:space="preserve">      </t>
    </r>
    <r>
      <rPr>
        <sz val="10"/>
        <rFont val="Arial"/>
        <family val="2"/>
      </rPr>
      <t>Excel berekent de totaalscore voor het deelgebied: de som van de ingevulde controlepunten.</t>
    </r>
  </si>
  <si>
    <r>
      <t>3.</t>
    </r>
    <r>
      <rPr>
        <sz val="7"/>
        <rFont val="Times New Roman"/>
        <family val="1"/>
      </rPr>
      <t xml:space="preserve">      </t>
    </r>
    <r>
      <rPr>
        <sz val="10"/>
        <rFont val="Arial"/>
        <family val="2"/>
      </rPr>
      <t>Excel bepaalt deelt de werkelijke score door de maximale score -&gt; dit is de score op een schaal van 0-100%</t>
    </r>
  </si>
  <si>
    <t xml:space="preserve">  </t>
  </si>
  <si>
    <t>Doorontwikkelen Functioneel Beheer resultaatgebieden</t>
  </si>
  <si>
    <t>Berekening IST obv de kruisjes</t>
  </si>
  <si>
    <t>Berekening nulmeting obv de "O" tjes</t>
  </si>
  <si>
    <t>Waarde van het kruisje</t>
  </si>
  <si>
    <t>Ontbrekende kruisjes in deze rij</t>
  </si>
  <si>
    <t>Waar staat de O, of bij geen O de X?</t>
  </si>
  <si>
    <t>Uitgevoerd door:</t>
  </si>
  <si>
    <t>Datum:</t>
  </si>
  <si>
    <t>Toelichting:</t>
  </si>
  <si>
    <t xml:space="preserve">Scangebieden met Verbeterpunten
</t>
  </si>
  <si>
    <r>
      <t>Waarde</t>
    </r>
    <r>
      <rPr>
        <b/>
        <sz val="8"/>
        <color indexed="9"/>
        <rFont val="Arial"/>
        <family val="2"/>
      </rPr>
      <t xml:space="preserve"> (vrije schaal)</t>
    </r>
  </si>
  <si>
    <t>N.V.T.</t>
  </si>
  <si>
    <t>&lt;&gt;</t>
  </si>
  <si>
    <t>Score</t>
  </si>
  <si>
    <t>Groepsscore</t>
  </si>
  <si>
    <t>max. score</t>
  </si>
  <si>
    <t>Max. groepsscore</t>
  </si>
  <si>
    <t>Groepspercentage</t>
  </si>
  <si>
    <t>Verbeterpotentieel</t>
  </si>
  <si>
    <t>nvt</t>
  </si>
  <si>
    <t>--</t>
  </si>
  <si>
    <t>-</t>
  </si>
  <si>
    <t>+</t>
  </si>
  <si>
    <t>++</t>
  </si>
  <si>
    <t>a</t>
  </si>
  <si>
    <t>x</t>
  </si>
  <si>
    <t>b</t>
  </si>
  <si>
    <t>c</t>
  </si>
  <si>
    <t>d</t>
  </si>
  <si>
    <t> </t>
  </si>
  <si>
    <t>e</t>
  </si>
  <si>
    <t>g</t>
  </si>
  <si>
    <t>f</t>
  </si>
  <si>
    <t xml:space="preserve"> </t>
  </si>
  <si>
    <t xml:space="preserve"> Totaalscore nulmeting:</t>
  </si>
  <si>
    <t>Nu is het percentage:</t>
  </si>
  <si>
    <r>
      <t>Controles</t>
    </r>
    <r>
      <rPr>
        <u/>
        <sz val="11"/>
        <rFont val="Arial"/>
        <family val="2"/>
      </rPr>
      <t xml:space="preserve"> (tekst kleurt rood bij fout)</t>
    </r>
    <r>
      <rPr>
        <b/>
        <u/>
        <sz val="11"/>
        <rFont val="Arial"/>
        <family val="2"/>
      </rPr>
      <t>:</t>
    </r>
  </si>
  <si>
    <t>Template © Valori. Ongeautoriseerde aanpassing en/of verspreiding niet toegestaan.</t>
  </si>
  <si>
    <t>Radar</t>
  </si>
  <si>
    <t>Samenvatting van de ingevulde scorecard. Vul kolom 'Soll' in (= Haalbaar, Gewenst) en 'Toelichting' in en tekst 'Bij de grafiek'. De rest gaat automatisch.</t>
  </si>
  <si>
    <t>Groepnr</t>
  </si>
  <si>
    <t>Rijnr</t>
  </si>
  <si>
    <t>Scangebied</t>
  </si>
  <si>
    <t>Waarde</t>
  </si>
  <si>
    <t>IST</t>
  </si>
  <si>
    <t>Resultaat</t>
  </si>
  <si>
    <t>SOLL</t>
  </si>
  <si>
    <t>Gewogen potentieel</t>
  </si>
  <si>
    <t>Maximaal</t>
  </si>
  <si>
    <t>Nieuwe groepsregels toevoegen gaat het beste door de derde regel hierboven te dupliceren en daarna de formules gelijk te trekken met de 'vulgreep'. Ook van kolom Verbeterpotentieel en Maximaal. Check daarna ook de nummers in technische kolommen B en C</t>
  </si>
  <si>
    <t>Gewogen gemiddelde:</t>
  </si>
  <si>
    <t>&lt;- NB: de gemiddelden op deze rij zijn ongewogen, behalve het gemiddelde voor IST. Dat kan tot (meestal marginale) inconsistenties geven.</t>
  </si>
  <si>
    <r>
      <t xml:space="preserve">NB: gemeten is </t>
    </r>
    <r>
      <rPr>
        <b/>
        <i/>
        <sz val="10"/>
        <color rgb="FF000000"/>
        <rFont val="Arial"/>
        <family val="2"/>
      </rPr>
      <t xml:space="preserve">voor de zelf gekozen verbeterpunten. </t>
    </r>
  </si>
  <si>
    <t>Dit is dus geen volwassenheidsscore tegen een generieke benchmark. Het oranje gebied is de verbeterambitie.</t>
  </si>
  <si>
    <t>© Valori. Ongeautoriseerde aanpassing en/of verspreiding niet toegestaan.</t>
  </si>
  <si>
    <t>…</t>
  </si>
  <si>
    <r>
      <rPr>
        <b/>
        <sz val="20"/>
        <color theme="0"/>
        <rFont val="Arial"/>
        <family val="2"/>
      </rPr>
      <t xml:space="preserve">Functioneel Beheer  Scorecard            </t>
    </r>
    <r>
      <rPr>
        <b/>
        <sz val="12"/>
        <color theme="0"/>
        <rFont val="Arial"/>
        <family val="2"/>
      </rPr>
      <t>Toelichting, instructie, beheer</t>
    </r>
  </si>
  <si>
    <t>Deze scorecard is bedoeld voor het meten en verbeteren van functioneel beheer binnen een team of de gehele organisatie. De Valori FB expert beoordeelt de situatie bij de klant. Dit product maakt onderdeel uit van de Smart scans van Valori.</t>
  </si>
  <si>
    <t>Taakafbakening</t>
  </si>
  <si>
    <t>Doen we de juiste dingen</t>
  </si>
  <si>
    <t>Werkvoorraad</t>
  </si>
  <si>
    <t>Werkplanning en allocatie (o.a. gepland / ongepland, zelforganisatie)​</t>
  </si>
  <si>
    <t>Inzichtelijk</t>
  </si>
  <si>
    <t xml:space="preserve">Ingeschat </t>
  </si>
  <si>
    <t>Gepland</t>
  </si>
  <si>
    <t>Werkprocessen</t>
  </si>
  <si>
    <t>Werkprocessen / hulpmiddelen (wordt dit gefaciliteerd)</t>
  </si>
  <si>
    <t>Vakkennis FB</t>
  </si>
  <si>
    <t>Is er voldoende kennis aanwezig over het vakgebied Functioneel Beheer?</t>
  </si>
  <si>
    <t>Medewerkers</t>
  </si>
  <si>
    <t>Kennis, ervaring en vaardigheden medewerkers​</t>
  </si>
  <si>
    <t xml:space="preserve">Samenwerking </t>
  </si>
  <si>
    <t>Prestatiedialogen / samenwerking met management en “business”</t>
  </si>
  <si>
    <t>Verbetercyclus</t>
  </si>
  <si>
    <t>Verbetercyclus eigen werkprocessen</t>
  </si>
  <si>
    <t>Vaardigheden</t>
  </si>
  <si>
    <t>Beschikt FB over voldoende vaardigeheden? (Advies, onderhandelen, overtuigen, doorvragen, sensitiviteit, proactief, initiatiefrijk, gestructureerd werken)</t>
  </si>
  <si>
    <t>Samenwerking met eindgebruikers</t>
  </si>
  <si>
    <t>Identificeren van verbeteringen</t>
  </si>
  <si>
    <t>Zijn onze diensten beschreven?</t>
  </si>
  <si>
    <t xml:space="preserve">Er is altijd verbetering mogelijk! </t>
  </si>
  <si>
    <t xml:space="preserve">Wil je meer weten over deze zelfscan? </t>
  </si>
  <si>
    <t xml:space="preserve">Neem dan contact op met Valori. </t>
  </si>
  <si>
    <t xml:space="preserve">Toelichting </t>
  </si>
  <si>
    <t>Ver onder gewenst niveau</t>
  </si>
  <si>
    <t>Deels op gewenst niveau</t>
  </si>
  <si>
    <t>Op gewenst niveau</t>
  </si>
  <si>
    <t>Is er een Product Diensten Catalogus, is deze overeengekomen en actueel?</t>
  </si>
  <si>
    <t>Is het takenpakket compleet en correct?</t>
  </si>
  <si>
    <t>Doen we oneigenlijk werk en/of zijn er FB-taken elders belegd die we zelf zouden moeten doen?</t>
  </si>
  <si>
    <t>Hebben voor FB relevante partijen/functies het juiste takenpakket?</t>
  </si>
  <si>
    <t>Spelen andere partijen de rol die FB van ze verwacht?</t>
  </si>
  <si>
    <t>Wordt de inzet van FB tijdig en voldoende gedocumenteerd gevraagd?</t>
  </si>
  <si>
    <t>Maakt FB adequate inschattingen van te leveren inzet?</t>
  </si>
  <si>
    <t>Maakt FB planningen van haar inzet en zijn die gedeeld met stakeholders?</t>
  </si>
  <si>
    <t>Werkafspraken IT-leverancier(s)</t>
  </si>
  <si>
    <t> Zijn de voor FB relevante werkafspraken met de IT-leverancier(s) bekend en toereikend?</t>
  </si>
  <si>
    <t>Procesbeschrijvingen</t>
  </si>
  <si>
    <t>Zijn de werkprocessen voor ons takenpakket op orde (gedocumenteerd, actueel en overdraagbaar) en kan er over prestaties worden gerapporteerd?</t>
  </si>
  <si>
    <t>Middelen</t>
  </si>
  <si>
    <t>Beschikt FB over de juiste middelen (templates / beheerfunctionaliteit zoals logging) om haar werk te kunnen doen?</t>
  </si>
  <si>
    <t>Er is een gestructureerd proces om tot een backlog van verbeteringen in het eigen presteren te komen.</t>
  </si>
  <si>
    <t>Allocatie capaciteit</t>
  </si>
  <si>
    <t>Werking</t>
  </si>
  <si>
    <t>De verbeteringen worden op tijd gerealiseerd en brengen de verwachte waarde.</t>
  </si>
  <si>
    <t>Er wordt voldoende capaciteit beschikbaar gesteld om verbeteringen te kunnen realiseren.</t>
  </si>
  <si>
    <t>Er is een gestructureerde dialoog over de inzet, verwachtingen en prestaties van FB met de eindgebruikers en hun management.</t>
  </si>
  <si>
    <t>Samenwerking met IT-leveranciers</t>
  </si>
  <si>
    <t>Samenwerking met projecten / PO’s</t>
  </si>
  <si>
    <t>FB voert een gestructureerde dialoog met de IT-leveranciers over de inzet, verwachtingen en prestaties van de IT-leveranciers.</t>
  </si>
  <si>
    <t>FB voert een gestructureerde dialoog met “Change / vernieuwing” (zoals projectleiders en Product Owners) over de inzet van FB en de onderlinge verwachtingen en prestaties.</t>
  </si>
  <si>
    <t>Bedrijfsproces- en applicatiekennis</t>
  </si>
  <si>
    <t>Heeft FB voldoende kennis (inclusief back-ups) om de diensten voorspelbaar te kunnen leveren?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</si>
</sst>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font>
    <font>
      <sz val="10"/>
      <name val="Arial"/>
      <family val="2"/>
    </font>
    <font>
      <b/>
      <sz val="10"/>
      <name val="Arial"/>
      <family val="2"/>
    </font>
    <font>
      <i/>
      <sz val="10"/>
      <name val="Arial"/>
      <family val="2"/>
    </font>
    <font>
      <sz val="8"/>
      <name val="Arial"/>
      <family val="2"/>
    </font>
    <font>
      <b/>
      <sz val="8"/>
      <name val="Arial"/>
      <family val="2"/>
    </font>
    <font>
      <u/>
      <sz val="10"/>
      <color indexed="12"/>
      <name val="Arial"/>
      <family val="2"/>
    </font>
    <font>
      <sz val="8"/>
      <name val="Arial"/>
      <family val="2"/>
    </font>
    <font>
      <b/>
      <sz val="22"/>
      <name val="Arial"/>
      <family val="2"/>
    </font>
    <font>
      <i/>
      <sz val="8"/>
      <name val="Arial"/>
      <family val="2"/>
    </font>
    <font>
      <sz val="10"/>
      <name val="Arial"/>
      <family val="2"/>
    </font>
    <font>
      <b/>
      <i/>
      <sz val="8"/>
      <name val="Arial"/>
      <family val="2"/>
    </font>
    <font>
      <b/>
      <i/>
      <sz val="10"/>
      <color indexed="9"/>
      <name val="Arial"/>
      <family val="2"/>
    </font>
    <font>
      <sz val="8"/>
      <color indexed="9"/>
      <name val="Arial"/>
      <family val="2"/>
    </font>
    <font>
      <b/>
      <sz val="9"/>
      <color indexed="9"/>
      <name val="Arial"/>
      <family val="2"/>
    </font>
    <font>
      <b/>
      <sz val="8"/>
      <color indexed="9"/>
      <name val="Arial"/>
      <family val="2"/>
    </font>
    <font>
      <i/>
      <sz val="10"/>
      <color indexed="18"/>
      <name val="Arial"/>
      <family val="2"/>
    </font>
    <font>
      <b/>
      <i/>
      <sz val="10"/>
      <color indexed="18"/>
      <name val="Arial"/>
      <family val="2"/>
    </font>
    <font>
      <b/>
      <sz val="8"/>
      <color indexed="10"/>
      <name val="Arial"/>
      <family val="2"/>
    </font>
    <font>
      <b/>
      <i/>
      <sz val="8"/>
      <color indexed="10"/>
      <name val="Arial"/>
      <family val="2"/>
    </font>
    <font>
      <b/>
      <sz val="10"/>
      <color indexed="10"/>
      <name val="Arial"/>
      <family val="2"/>
    </font>
    <font>
      <sz val="7"/>
      <name val="Times New Roman"/>
      <family val="1"/>
    </font>
    <font>
      <b/>
      <sz val="12"/>
      <color indexed="9"/>
      <name val="Arial"/>
      <family val="2"/>
    </font>
    <font>
      <sz val="14"/>
      <name val="Arial"/>
      <family val="2"/>
    </font>
    <font>
      <b/>
      <sz val="14"/>
      <name val="Arial"/>
      <family val="2"/>
    </font>
    <font>
      <b/>
      <sz val="16"/>
      <name val="Arial"/>
      <family val="2"/>
    </font>
    <font>
      <sz val="8"/>
      <color indexed="81"/>
      <name val="Tahoma"/>
      <family val="2"/>
    </font>
    <font>
      <b/>
      <sz val="8"/>
      <color indexed="81"/>
      <name val="Tahoma"/>
      <family val="2"/>
    </font>
    <font>
      <b/>
      <sz val="8"/>
      <color indexed="18"/>
      <name val="Arial"/>
      <family val="2"/>
    </font>
    <font>
      <b/>
      <i/>
      <sz val="10"/>
      <name val="Arial"/>
      <family val="2"/>
    </font>
    <font>
      <b/>
      <i/>
      <sz val="9"/>
      <color indexed="9"/>
      <name val="Arial"/>
      <family val="2"/>
    </font>
    <font>
      <b/>
      <sz val="22"/>
      <color indexed="52"/>
      <name val="Arial"/>
      <family val="2"/>
    </font>
    <font>
      <b/>
      <sz val="14"/>
      <color indexed="9"/>
      <name val="Arial"/>
      <family val="2"/>
    </font>
    <font>
      <b/>
      <sz val="10"/>
      <color rgb="FFFF0000"/>
      <name val="Arial"/>
      <family val="2"/>
    </font>
    <font>
      <sz val="10"/>
      <color theme="0"/>
      <name val="Arial"/>
      <family val="2"/>
    </font>
    <font>
      <b/>
      <i/>
      <sz val="22"/>
      <color theme="0"/>
      <name val="Arial"/>
      <family val="2"/>
    </font>
    <font>
      <sz val="8"/>
      <color theme="0"/>
      <name val="Arial"/>
      <family val="2"/>
    </font>
    <font>
      <b/>
      <sz val="12"/>
      <color theme="0"/>
      <name val="Arial"/>
      <family val="2"/>
    </font>
    <font>
      <b/>
      <i/>
      <sz val="12"/>
      <color theme="0"/>
      <name val="Arial"/>
      <family val="2"/>
    </font>
    <font>
      <b/>
      <u/>
      <sz val="8"/>
      <color indexed="10"/>
      <name val="Arial"/>
      <family val="2"/>
    </font>
    <font>
      <b/>
      <i/>
      <u/>
      <sz val="8"/>
      <color indexed="10"/>
      <name val="Arial"/>
      <family val="2"/>
    </font>
    <font>
      <sz val="9"/>
      <color indexed="81"/>
      <name val="Tahoma"/>
      <family val="2"/>
    </font>
    <font>
      <b/>
      <sz val="8"/>
      <color rgb="FF000000"/>
      <name val="Arial"/>
      <family val="2"/>
    </font>
    <font>
      <b/>
      <sz val="8"/>
      <color theme="0"/>
      <name val="Arial"/>
      <family val="2"/>
    </font>
    <font>
      <b/>
      <sz val="14"/>
      <color theme="0"/>
      <name val="Arial"/>
      <family val="2"/>
    </font>
    <font>
      <b/>
      <sz val="12"/>
      <color rgb="FFFF0000"/>
      <name val="Arial"/>
      <family val="2"/>
    </font>
    <font>
      <b/>
      <sz val="9"/>
      <name val="Arial"/>
      <family val="2"/>
    </font>
    <font>
      <b/>
      <sz val="9"/>
      <color indexed="10"/>
      <name val="Arial"/>
      <family val="2"/>
    </font>
    <font>
      <sz val="9"/>
      <name val="Arial"/>
      <family val="2"/>
    </font>
    <font>
      <sz val="9"/>
      <color indexed="9"/>
      <name val="Arial"/>
      <family val="2"/>
    </font>
    <font>
      <b/>
      <sz val="9"/>
      <color indexed="81"/>
      <name val="Tahoma"/>
      <family val="2"/>
    </font>
    <font>
      <sz val="8"/>
      <color indexed="10"/>
      <name val="Arial"/>
      <family val="2"/>
    </font>
    <font>
      <b/>
      <i/>
      <sz val="10"/>
      <color rgb="FFFF0000"/>
      <name val="Arial"/>
      <family val="2"/>
    </font>
    <font>
      <b/>
      <u/>
      <sz val="11"/>
      <name val="Arial"/>
      <family val="2"/>
    </font>
    <font>
      <u/>
      <sz val="11"/>
      <name val="Arial"/>
      <family val="2"/>
    </font>
    <font>
      <i/>
      <sz val="9"/>
      <color indexed="9"/>
      <name val="Arial"/>
      <family val="2"/>
    </font>
    <font>
      <b/>
      <sz val="22"/>
      <color theme="0"/>
      <name val="Arial"/>
      <family val="2"/>
    </font>
    <font>
      <b/>
      <sz val="20"/>
      <color theme="0"/>
      <name val="Arial"/>
      <family val="2"/>
    </font>
    <font>
      <b/>
      <i/>
      <sz val="8"/>
      <color theme="0"/>
      <name val="Arial"/>
      <family val="2"/>
    </font>
    <font>
      <b/>
      <i/>
      <sz val="10"/>
      <color rgb="FF000000"/>
      <name val="Arial"/>
      <family val="2"/>
    </font>
    <font>
      <b/>
      <sz val="9"/>
      <color rgb="FFFFFFFF"/>
      <name val="Arial"/>
      <family val="2"/>
    </font>
    <font>
      <b/>
      <i/>
      <sz val="10"/>
      <color theme="0"/>
      <name val="Arial"/>
      <family val="2"/>
    </font>
    <font>
      <sz val="9"/>
      <color rgb="FF000000"/>
      <name val="Tahoma"/>
      <family val="2"/>
    </font>
    <font>
      <b/>
      <sz val="8"/>
      <color rgb="FF000000"/>
      <name val="Tahoma"/>
      <family val="2"/>
    </font>
    <font>
      <sz val="8"/>
      <color rgb="FF000000"/>
      <name val="Tahoma"/>
      <family val="2"/>
    </font>
    <font>
      <i/>
      <sz val="10"/>
      <color rgb="FFFF0000"/>
      <name val="Arial"/>
      <family val="2"/>
    </font>
  </fonts>
  <fills count="15">
    <fill>
      <patternFill patternType="none"/>
    </fill>
    <fill>
      <patternFill patternType="gray125"/>
    </fill>
    <fill>
      <patternFill patternType="solid">
        <fgColor indexed="18"/>
        <bgColor indexed="64"/>
      </patternFill>
    </fill>
    <fill>
      <patternFill patternType="solid">
        <fgColor indexed="47"/>
        <bgColor indexed="64"/>
      </patternFill>
    </fill>
    <fill>
      <patternFill patternType="solid">
        <fgColor indexed="9"/>
        <bgColor indexed="64"/>
      </patternFill>
    </fill>
    <fill>
      <patternFill patternType="solid">
        <fgColor rgb="FFF7F7FF"/>
        <bgColor indexed="64"/>
      </patternFill>
    </fill>
    <fill>
      <patternFill patternType="solid">
        <fgColor theme="0"/>
        <bgColor indexed="64"/>
      </patternFill>
    </fill>
    <fill>
      <patternFill patternType="solid">
        <fgColor theme="3" tint="0.79998168889431442"/>
        <bgColor indexed="64"/>
      </patternFill>
    </fill>
    <fill>
      <patternFill patternType="solid">
        <fgColor rgb="FF00078E"/>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AA01"/>
        <bgColor indexed="64"/>
      </patternFill>
    </fill>
    <fill>
      <patternFill patternType="solid">
        <fgColor rgb="FF000080"/>
        <bgColor rgb="FF000000"/>
      </patternFill>
    </fill>
    <fill>
      <patternFill patternType="solid">
        <fgColor rgb="FFEBF6DE"/>
        <bgColor rgb="FF000000"/>
      </patternFill>
    </fill>
    <fill>
      <patternFill patternType="solid">
        <fgColor rgb="FFD6DCE4"/>
        <bgColor rgb="FF000000"/>
      </patternFill>
    </fill>
  </fills>
  <borders count="50">
    <border>
      <left/>
      <right/>
      <top/>
      <bottom/>
      <diagonal/>
    </border>
    <border>
      <left/>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ck">
        <color indexed="18"/>
      </left>
      <right/>
      <top style="thick">
        <color indexed="18"/>
      </top>
      <bottom/>
      <diagonal/>
    </border>
    <border>
      <left/>
      <right/>
      <top style="thick">
        <color indexed="18"/>
      </top>
      <bottom/>
      <diagonal/>
    </border>
    <border>
      <left/>
      <right style="thick">
        <color indexed="18"/>
      </right>
      <top style="thick">
        <color indexed="18"/>
      </top>
      <bottom/>
      <diagonal/>
    </border>
    <border>
      <left style="thick">
        <color indexed="18"/>
      </left>
      <right/>
      <top/>
      <bottom/>
      <diagonal/>
    </border>
    <border>
      <left/>
      <right style="thick">
        <color indexed="18"/>
      </right>
      <top/>
      <bottom/>
      <diagonal/>
    </border>
    <border>
      <left style="thick">
        <color indexed="18"/>
      </left>
      <right/>
      <top/>
      <bottom style="thick">
        <color indexed="18"/>
      </bottom>
      <diagonal/>
    </border>
    <border>
      <left/>
      <right/>
      <top/>
      <bottom style="thick">
        <color indexed="18"/>
      </bottom>
      <diagonal/>
    </border>
    <border>
      <left/>
      <right style="thick">
        <color indexed="18"/>
      </right>
      <top/>
      <bottom style="thick">
        <color indexed="18"/>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style="medium">
        <color indexed="64"/>
      </bottom>
      <diagonal/>
    </border>
    <border>
      <left style="thin">
        <color indexed="64"/>
      </left>
      <right style="hair">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328">
    <xf numFmtId="0" fontId="0" fillId="0" borderId="0" xfId="0"/>
    <xf numFmtId="0" fontId="0" fillId="0" borderId="0" xfId="0" applyAlignment="1">
      <alignment vertical="top" wrapText="1"/>
    </xf>
    <xf numFmtId="0" fontId="0" fillId="0" borderId="0" xfId="0" applyAlignment="1">
      <alignment vertical="top"/>
    </xf>
    <xf numFmtId="0" fontId="8" fillId="0" borderId="0" xfId="0" applyFont="1"/>
    <xf numFmtId="0" fontId="4" fillId="0" borderId="0" xfId="0" applyFont="1"/>
    <xf numFmtId="0" fontId="2" fillId="0" borderId="0" xfId="0" applyFont="1" applyAlignment="1">
      <alignment horizontal="center" vertical="top"/>
    </xf>
    <xf numFmtId="0" fontId="17" fillId="0" borderId="0" xfId="0" applyFont="1" applyAlignment="1">
      <alignment vertical="top" wrapText="1"/>
    </xf>
    <xf numFmtId="0" fontId="6" fillId="0" borderId="0" xfId="1" applyAlignment="1" applyProtection="1"/>
    <xf numFmtId="0" fontId="22" fillId="2" borderId="0" xfId="0" applyFont="1" applyFill="1" applyAlignment="1">
      <alignment vertical="top" wrapText="1"/>
    </xf>
    <xf numFmtId="0" fontId="0" fillId="0" borderId="0" xfId="0" applyAlignment="1">
      <alignment horizontal="center"/>
    </xf>
    <xf numFmtId="0" fontId="20" fillId="0" borderId="0" xfId="0" applyFont="1"/>
    <xf numFmtId="0" fontId="4" fillId="0" borderId="0" xfId="0" applyFont="1" applyAlignment="1">
      <alignment horizontal="center"/>
    </xf>
    <xf numFmtId="0" fontId="4" fillId="3" borderId="0" xfId="0" applyFont="1" applyFill="1" applyAlignment="1">
      <alignment horizontal="left" vertical="center"/>
    </xf>
    <xf numFmtId="0" fontId="0" fillId="3" borderId="0" xfId="0" applyFill="1"/>
    <xf numFmtId="0" fontId="0" fillId="3" borderId="0" xfId="0" applyFill="1" applyAlignment="1">
      <alignment horizontal="center"/>
    </xf>
    <xf numFmtId="0" fontId="18" fillId="3" borderId="0" xfId="0" applyFont="1" applyFill="1"/>
    <xf numFmtId="0" fontId="19" fillId="3" borderId="0" xfId="0" applyFont="1" applyFill="1"/>
    <xf numFmtId="0" fontId="23" fillId="3" borderId="0" xfId="0" applyFont="1" applyFill="1" applyAlignment="1">
      <alignment vertical="center"/>
    </xf>
    <xf numFmtId="0" fontId="23" fillId="0" borderId="0" xfId="0" applyFont="1"/>
    <xf numFmtId="0" fontId="3" fillId="0" borderId="0" xfId="0" applyFont="1"/>
    <xf numFmtId="0" fontId="3" fillId="3" borderId="0" xfId="0" applyFont="1" applyFill="1"/>
    <xf numFmtId="0" fontId="30" fillId="2" borderId="0" xfId="0" applyFont="1" applyFill="1" applyAlignment="1">
      <alignment horizontal="left"/>
    </xf>
    <xf numFmtId="0" fontId="9" fillId="0" borderId="0" xfId="0" applyFont="1"/>
    <xf numFmtId="0" fontId="12" fillId="2" borderId="0" xfId="0" applyFont="1" applyFill="1" applyAlignment="1">
      <alignment horizontal="left"/>
    </xf>
    <xf numFmtId="0" fontId="31" fillId="2" borderId="0" xfId="0" applyFont="1" applyFill="1"/>
    <xf numFmtId="0" fontId="25" fillId="3" borderId="0" xfId="0" applyFont="1" applyFill="1" applyAlignment="1">
      <alignment horizontal="left" vertical="center"/>
    </xf>
    <xf numFmtId="0" fontId="4" fillId="0" borderId="1" xfId="0" applyFont="1" applyBorder="1" applyAlignment="1" applyProtection="1">
      <alignment horizontal="left" vertical="center"/>
      <protection locked="0"/>
    </xf>
    <xf numFmtId="0" fontId="25" fillId="4" borderId="1" xfId="0" applyFont="1" applyFill="1" applyBorder="1" applyAlignment="1" applyProtection="1">
      <alignment horizontal="left" vertical="center"/>
      <protection locked="0"/>
    </xf>
    <xf numFmtId="0" fontId="16" fillId="0" borderId="0" xfId="0" applyFont="1"/>
    <xf numFmtId="0" fontId="4" fillId="0" borderId="0" xfId="0" applyFont="1" applyAlignment="1">
      <alignment vertical="top" wrapText="1"/>
    </xf>
    <xf numFmtId="0" fontId="5" fillId="4" borderId="1" xfId="0" applyFont="1" applyFill="1" applyBorder="1" applyAlignment="1" applyProtection="1">
      <alignment horizontal="left" vertical="center"/>
      <protection locked="0"/>
    </xf>
    <xf numFmtId="0" fontId="0" fillId="3" borderId="8" xfId="0" applyFill="1" applyBorder="1"/>
    <xf numFmtId="0" fontId="3" fillId="3" borderId="8" xfId="0" applyFont="1" applyFill="1" applyBorder="1"/>
    <xf numFmtId="0" fontId="0" fillId="3" borderId="8" xfId="0" applyFill="1" applyBorder="1" applyAlignment="1">
      <alignment horizontal="center"/>
    </xf>
    <xf numFmtId="0" fontId="0" fillId="3" borderId="9" xfId="0" applyFill="1" applyBorder="1"/>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0" fillId="3" borderId="10" xfId="0" applyFill="1" applyBorder="1"/>
    <xf numFmtId="0" fontId="0" fillId="3" borderId="11" xfId="0" applyFill="1" applyBorder="1"/>
    <xf numFmtId="0" fontId="4" fillId="3" borderId="10" xfId="0" applyFont="1" applyFill="1" applyBorder="1"/>
    <xf numFmtId="0" fontId="4" fillId="3" borderId="11" xfId="0" applyFont="1" applyFill="1" applyBorder="1"/>
    <xf numFmtId="0" fontId="18" fillId="3" borderId="10" xfId="0" applyFont="1" applyFill="1" applyBorder="1"/>
    <xf numFmtId="0" fontId="18" fillId="3" borderId="11" xfId="0" applyFont="1" applyFill="1" applyBorder="1"/>
    <xf numFmtId="0" fontId="23" fillId="3" borderId="10" xfId="0" applyFont="1" applyFill="1" applyBorder="1" applyAlignment="1">
      <alignment vertical="center"/>
    </xf>
    <xf numFmtId="0" fontId="23" fillId="3" borderId="11" xfId="0" applyFont="1" applyFill="1" applyBorder="1" applyAlignment="1">
      <alignment vertical="center"/>
    </xf>
    <xf numFmtId="0" fontId="4" fillId="3" borderId="12" xfId="0" applyFont="1" applyFill="1" applyBorder="1"/>
    <xf numFmtId="0" fontId="4" fillId="3" borderId="13" xfId="0" applyFont="1" applyFill="1" applyBorder="1"/>
    <xf numFmtId="0" fontId="9" fillId="3" borderId="13" xfId="0" applyFont="1" applyFill="1" applyBorder="1"/>
    <xf numFmtId="0" fontId="4" fillId="3" borderId="13" xfId="0" applyFont="1" applyFill="1" applyBorder="1" applyAlignment="1">
      <alignment horizontal="center"/>
    </xf>
    <xf numFmtId="0" fontId="4" fillId="3" borderId="14" xfId="0" applyFont="1" applyFill="1" applyBorder="1"/>
    <xf numFmtId="0" fontId="14" fillId="2" borderId="0" xfId="0" applyFont="1" applyFill="1" applyAlignment="1">
      <alignment horizontal="center" textRotation="90"/>
    </xf>
    <xf numFmtId="0" fontId="4" fillId="3" borderId="11" xfId="0" applyFont="1" applyFill="1" applyBorder="1" applyAlignment="1">
      <alignment textRotation="90"/>
    </xf>
    <xf numFmtId="0" fontId="0" fillId="0" borderId="0" xfId="0" applyAlignment="1">
      <alignment textRotation="90"/>
    </xf>
    <xf numFmtId="0" fontId="32" fillId="2" borderId="0" xfId="0" applyFont="1" applyFill="1" applyAlignment="1">
      <alignment horizontal="left" vertical="top"/>
    </xf>
    <xf numFmtId="0" fontId="0" fillId="5" borderId="0" xfId="0" applyFill="1"/>
    <xf numFmtId="0" fontId="4" fillId="5" borderId="0" xfId="0" applyFont="1" applyFill="1"/>
    <xf numFmtId="0" fontId="2" fillId="5" borderId="0" xfId="0" applyFont="1" applyFill="1" applyAlignment="1">
      <alignment horizontal="center"/>
    </xf>
    <xf numFmtId="0" fontId="0" fillId="5" borderId="0" xfId="0" applyFill="1" applyAlignment="1">
      <alignment horizontal="center"/>
    </xf>
    <xf numFmtId="0" fontId="0" fillId="5" borderId="0" xfId="0" applyFill="1" applyAlignment="1">
      <alignment vertical="top"/>
    </xf>
    <xf numFmtId="0" fontId="2" fillId="5" borderId="0" xfId="0" applyFont="1" applyFill="1" applyAlignment="1">
      <alignment horizontal="left"/>
    </xf>
    <xf numFmtId="9" fontId="4" fillId="5" borderId="0" xfId="2" applyFont="1" applyFill="1" applyAlignment="1">
      <alignment horizontal="center"/>
    </xf>
    <xf numFmtId="0" fontId="4" fillId="5" borderId="0" xfId="0" applyFont="1" applyFill="1" applyAlignment="1">
      <alignment horizontal="center"/>
    </xf>
    <xf numFmtId="0" fontId="4" fillId="5" borderId="0" xfId="0" applyFont="1" applyFill="1" applyAlignment="1">
      <alignment shrinkToFit="1"/>
    </xf>
    <xf numFmtId="9" fontId="2" fillId="5" borderId="0" xfId="2" applyFont="1" applyFill="1" applyAlignment="1">
      <alignment horizontal="center"/>
    </xf>
    <xf numFmtId="0" fontId="3" fillId="5" borderId="0" xfId="0" applyFont="1" applyFill="1" applyAlignment="1" applyProtection="1">
      <alignment shrinkToFit="1"/>
      <protection locked="0"/>
    </xf>
    <xf numFmtId="0" fontId="29" fillId="5" borderId="0" xfId="0" applyFont="1" applyFill="1" applyAlignment="1" applyProtection="1">
      <alignment shrinkToFit="1"/>
      <protection locked="0"/>
    </xf>
    <xf numFmtId="0" fontId="24" fillId="3" borderId="0" xfId="0" applyFont="1" applyFill="1" applyAlignment="1">
      <alignment horizontal="right" vertical="center"/>
    </xf>
    <xf numFmtId="9" fontId="33" fillId="5" borderId="0" xfId="2" applyFont="1" applyFill="1" applyAlignment="1">
      <alignment horizontal="center"/>
    </xf>
    <xf numFmtId="0" fontId="34" fillId="5" borderId="0" xfId="0" applyFont="1" applyFill="1"/>
    <xf numFmtId="0" fontId="34" fillId="0" borderId="0" xfId="0" applyFont="1"/>
    <xf numFmtId="0" fontId="36" fillId="3" borderId="10" xfId="0" applyFont="1" applyFill="1" applyBorder="1" applyAlignment="1">
      <alignment horizontal="left" vertical="center"/>
    </xf>
    <xf numFmtId="0" fontId="36" fillId="2" borderId="0" xfId="0" applyFont="1" applyFill="1" applyAlignment="1">
      <alignment horizontal="left" vertical="center"/>
    </xf>
    <xf numFmtId="0" fontId="36" fillId="3" borderId="11" xfId="0" applyFont="1" applyFill="1" applyBorder="1" applyAlignment="1">
      <alignment horizontal="left" vertical="center"/>
    </xf>
    <xf numFmtId="0" fontId="4" fillId="3" borderId="10" xfId="0" applyFont="1" applyFill="1" applyBorder="1" applyAlignment="1">
      <alignment vertical="top"/>
    </xf>
    <xf numFmtId="0" fontId="4" fillId="3" borderId="2" xfId="0" applyFont="1" applyFill="1" applyBorder="1" applyAlignment="1">
      <alignment vertical="top"/>
    </xf>
    <xf numFmtId="1" fontId="4" fillId="3" borderId="6" xfId="0" applyNumberFormat="1" applyFont="1" applyFill="1" applyBorder="1" applyAlignment="1">
      <alignment vertical="top"/>
    </xf>
    <xf numFmtId="0" fontId="4" fillId="0" borderId="16" xfId="0" applyFont="1" applyBorder="1" applyAlignment="1" applyProtection="1">
      <alignment vertical="top"/>
      <protection locked="0"/>
    </xf>
    <xf numFmtId="0" fontId="4" fillId="3" borderId="0" xfId="0" applyFont="1" applyFill="1" applyAlignment="1">
      <alignment horizontal="center" vertical="top"/>
    </xf>
    <xf numFmtId="0" fontId="5" fillId="0" borderId="17" xfId="0" applyFont="1" applyBorder="1" applyAlignment="1" applyProtection="1">
      <alignment horizontal="center" vertical="top"/>
      <protection locked="0"/>
    </xf>
    <xf numFmtId="0" fontId="4" fillId="3" borderId="11" xfId="0" applyFont="1" applyFill="1" applyBorder="1" applyAlignment="1">
      <alignment vertical="top"/>
    </xf>
    <xf numFmtId="0" fontId="4" fillId="0" borderId="19" xfId="0" applyFont="1" applyBorder="1" applyAlignment="1" applyProtection="1">
      <alignment vertical="top"/>
      <protection locked="0"/>
    </xf>
    <xf numFmtId="0" fontId="5" fillId="0" borderId="21" xfId="0" applyFont="1" applyBorder="1" applyAlignment="1" applyProtection="1">
      <alignment horizontal="center" vertical="top"/>
      <protection locked="0"/>
    </xf>
    <xf numFmtId="0" fontId="18" fillId="3" borderId="10" xfId="0" applyFont="1" applyFill="1" applyBorder="1" applyAlignment="1">
      <alignment vertical="top"/>
    </xf>
    <xf numFmtId="0" fontId="18" fillId="3" borderId="15" xfId="0" applyFont="1" applyFill="1" applyBorder="1" applyAlignment="1">
      <alignment vertical="top"/>
    </xf>
    <xf numFmtId="0" fontId="39" fillId="3" borderId="15" xfId="0" applyFont="1" applyFill="1" applyBorder="1" applyAlignment="1">
      <alignment vertical="top"/>
    </xf>
    <xf numFmtId="0" fontId="40" fillId="3" borderId="15" xfId="0" applyFont="1" applyFill="1" applyBorder="1" applyAlignment="1">
      <alignment horizontal="left" vertical="top"/>
    </xf>
    <xf numFmtId="0" fontId="18" fillId="3" borderId="0" xfId="0" applyFont="1" applyFill="1" applyAlignment="1">
      <alignment horizontal="center" vertical="top"/>
    </xf>
    <xf numFmtId="0" fontId="18" fillId="3" borderId="15" xfId="0" applyFont="1" applyFill="1" applyBorder="1" applyAlignment="1">
      <alignment horizontal="center" vertical="top"/>
    </xf>
    <xf numFmtId="0" fontId="18" fillId="3" borderId="0" xfId="0" applyFont="1" applyFill="1" applyAlignment="1">
      <alignment vertical="top"/>
    </xf>
    <xf numFmtId="0" fontId="18" fillId="3" borderId="11" xfId="0" applyFont="1" applyFill="1" applyBorder="1" applyAlignment="1">
      <alignment vertical="top"/>
    </xf>
    <xf numFmtId="0" fontId="20" fillId="0" borderId="0" xfId="0" applyFont="1" applyAlignment="1">
      <alignment vertical="top"/>
    </xf>
    <xf numFmtId="0" fontId="39" fillId="3" borderId="0" xfId="0" applyFont="1" applyFill="1" applyAlignment="1">
      <alignment vertical="top"/>
    </xf>
    <xf numFmtId="0" fontId="40" fillId="3" borderId="0" xfId="0" applyFont="1" applyFill="1" applyAlignment="1">
      <alignment horizontal="left" vertical="top"/>
    </xf>
    <xf numFmtId="0" fontId="4" fillId="3" borderId="10" xfId="0" applyFont="1" applyFill="1" applyBorder="1" applyAlignment="1">
      <alignment vertical="center"/>
    </xf>
    <xf numFmtId="0" fontId="4" fillId="3" borderId="0" xfId="0" applyFont="1" applyFill="1" applyAlignment="1">
      <alignment vertical="center"/>
    </xf>
    <xf numFmtId="0" fontId="11" fillId="3" borderId="0" xfId="0" applyFont="1" applyFill="1" applyAlignment="1">
      <alignment horizontal="right" vertical="center"/>
    </xf>
    <xf numFmtId="9" fontId="2" fillId="3" borderId="0" xfId="2" applyFont="1" applyFill="1" applyBorder="1" applyAlignment="1" applyProtection="1">
      <alignment horizontal="left" vertical="center"/>
    </xf>
    <xf numFmtId="164" fontId="5" fillId="3" borderId="0" xfId="2" applyNumberFormat="1" applyFont="1" applyFill="1" applyBorder="1" applyAlignment="1" applyProtection="1">
      <alignment horizontal="center" vertical="center"/>
    </xf>
    <xf numFmtId="0" fontId="4" fillId="3" borderId="11" xfId="0" applyFont="1" applyFill="1" applyBorder="1" applyAlignment="1">
      <alignment vertical="center"/>
    </xf>
    <xf numFmtId="0" fontId="10" fillId="0" borderId="0" xfId="0" applyFont="1" applyAlignment="1">
      <alignment vertical="center"/>
    </xf>
    <xf numFmtId="0" fontId="1" fillId="5" borderId="0" xfId="0" applyFont="1" applyFill="1"/>
    <xf numFmtId="9" fontId="1" fillId="5" borderId="0" xfId="2" applyFont="1" applyFill="1" applyAlignment="1">
      <alignment horizontal="center"/>
    </xf>
    <xf numFmtId="0" fontId="1" fillId="0" borderId="0" xfId="0" applyFont="1"/>
    <xf numFmtId="0" fontId="3" fillId="0" borderId="0" xfId="0" applyFont="1" applyAlignment="1">
      <alignment vertical="top"/>
    </xf>
    <xf numFmtId="0" fontId="9" fillId="5" borderId="0" xfId="0" applyFont="1" applyFill="1" applyAlignment="1">
      <alignment vertical="top"/>
    </xf>
    <xf numFmtId="0" fontId="0" fillId="5" borderId="0" xfId="0" applyFill="1" applyAlignment="1">
      <alignment horizontal="center" vertical="top"/>
    </xf>
    <xf numFmtId="0" fontId="4" fillId="5" borderId="0" xfId="0" applyFont="1" applyFill="1" applyAlignment="1">
      <alignment vertical="top"/>
    </xf>
    <xf numFmtId="0" fontId="1" fillId="0" borderId="0" xfId="0" applyFont="1" applyAlignment="1">
      <alignment vertical="top"/>
    </xf>
    <xf numFmtId="0" fontId="5" fillId="5" borderId="0" xfId="0" applyFont="1" applyFill="1" applyAlignment="1">
      <alignment horizontal="center"/>
    </xf>
    <xf numFmtId="0" fontId="4" fillId="5" borderId="0" xfId="0" applyFont="1" applyFill="1" applyAlignment="1">
      <alignment horizontal="center" vertical="top"/>
    </xf>
    <xf numFmtId="0" fontId="4" fillId="5" borderId="0" xfId="0" applyFont="1" applyFill="1" applyAlignment="1">
      <alignment horizontal="center" vertical="top" wrapText="1"/>
    </xf>
    <xf numFmtId="9" fontId="5" fillId="5" borderId="0" xfId="0" applyNumberFormat="1" applyFont="1" applyFill="1" applyAlignment="1">
      <alignment horizontal="center"/>
    </xf>
    <xf numFmtId="0" fontId="4" fillId="0" borderId="0" xfId="0" applyFont="1" applyAlignment="1">
      <alignment horizontal="center" vertical="top"/>
    </xf>
    <xf numFmtId="0" fontId="3" fillId="5" borderId="0" xfId="0" applyFont="1" applyFill="1"/>
    <xf numFmtId="0" fontId="1" fillId="0" borderId="0" xfId="0" applyFont="1" applyAlignment="1">
      <alignment vertical="top" wrapText="1"/>
    </xf>
    <xf numFmtId="0" fontId="1" fillId="0" borderId="0" xfId="0" applyFont="1" applyAlignment="1">
      <alignment wrapText="1"/>
    </xf>
    <xf numFmtId="0" fontId="0" fillId="0" borderId="10" xfId="0" applyBorder="1"/>
    <xf numFmtId="0" fontId="34" fillId="0" borderId="10" xfId="0" applyFont="1" applyBorder="1" applyAlignment="1">
      <alignment horizontal="left" vertical="center"/>
    </xf>
    <xf numFmtId="0" fontId="0" fillId="0" borderId="10" xfId="0" applyBorder="1" applyAlignment="1">
      <alignment horizontal="left" vertical="center"/>
    </xf>
    <xf numFmtId="9" fontId="3" fillId="5" borderId="0" xfId="2" applyFont="1" applyFill="1" applyAlignment="1" applyProtection="1">
      <alignment horizontal="center"/>
      <protection locked="0"/>
    </xf>
    <xf numFmtId="0" fontId="4" fillId="0" borderId="0" xfId="0" applyFont="1" applyAlignment="1">
      <alignment vertical="top"/>
    </xf>
    <xf numFmtId="0" fontId="4" fillId="3" borderId="8" xfId="0" applyFont="1" applyFill="1" applyBorder="1" applyAlignment="1">
      <alignment vertical="top"/>
    </xf>
    <xf numFmtId="0" fontId="36" fillId="2" borderId="0" xfId="0" applyFont="1" applyFill="1" applyAlignment="1">
      <alignment horizontal="left" vertical="top"/>
    </xf>
    <xf numFmtId="0" fontId="4" fillId="3" borderId="0" xfId="0" applyFont="1" applyFill="1" applyAlignment="1">
      <alignment vertical="top"/>
    </xf>
    <xf numFmtId="0" fontId="4" fillId="4" borderId="1" xfId="0" applyFont="1" applyFill="1" applyBorder="1" applyAlignment="1" applyProtection="1">
      <alignment horizontal="left" vertical="top"/>
      <protection locked="0"/>
    </xf>
    <xf numFmtId="0" fontId="4" fillId="3" borderId="13" xfId="0" applyFont="1" applyFill="1" applyBorder="1" applyAlignment="1">
      <alignment vertical="top"/>
    </xf>
    <xf numFmtId="0" fontId="1" fillId="7" borderId="27" xfId="0" applyFont="1" applyFill="1" applyBorder="1" applyAlignment="1">
      <alignment vertical="top" wrapText="1"/>
    </xf>
    <xf numFmtId="0" fontId="42" fillId="0" borderId="17" xfId="0" applyFont="1" applyBorder="1" applyAlignment="1" applyProtection="1">
      <alignment horizontal="center" vertical="top"/>
      <protection locked="0"/>
    </xf>
    <xf numFmtId="0" fontId="1" fillId="3" borderId="0" xfId="0" applyFont="1" applyFill="1" applyAlignment="1">
      <alignment horizontal="center"/>
    </xf>
    <xf numFmtId="0" fontId="18" fillId="3" borderId="0" xfId="0" applyFont="1" applyFill="1" applyAlignment="1">
      <alignment horizontal="left" vertical="center"/>
    </xf>
    <xf numFmtId="0" fontId="14" fillId="2" borderId="0" xfId="0" applyFont="1" applyFill="1" applyAlignment="1">
      <alignment horizontal="left" textRotation="90"/>
    </xf>
    <xf numFmtId="0" fontId="14" fillId="2" borderId="3" xfId="0" applyFont="1" applyFill="1" applyBorder="1" applyAlignment="1">
      <alignment horizontal="left" textRotation="90"/>
    </xf>
    <xf numFmtId="0" fontId="15" fillId="2" borderId="2" xfId="0" applyFont="1" applyFill="1" applyBorder="1" applyAlignment="1">
      <alignment horizontal="left" textRotation="90"/>
    </xf>
    <xf numFmtId="9" fontId="24" fillId="3" borderId="0" xfId="2" applyFont="1" applyFill="1" applyBorder="1" applyAlignment="1" applyProtection="1">
      <alignment horizontal="center" vertical="center"/>
    </xf>
    <xf numFmtId="0" fontId="18" fillId="3" borderId="32" xfId="0" applyFont="1" applyFill="1" applyBorder="1" applyAlignment="1">
      <alignment vertical="top"/>
    </xf>
    <xf numFmtId="0" fontId="4" fillId="3" borderId="31" xfId="0" applyFont="1" applyFill="1" applyBorder="1" applyAlignment="1">
      <alignment vertical="center"/>
    </xf>
    <xf numFmtId="0" fontId="18" fillId="3" borderId="31" xfId="0" applyFont="1" applyFill="1" applyBorder="1" applyAlignment="1">
      <alignment vertical="top"/>
    </xf>
    <xf numFmtId="0" fontId="5" fillId="0" borderId="33" xfId="0" applyFont="1" applyBorder="1" applyAlignment="1" applyProtection="1">
      <alignment horizontal="center" vertical="top"/>
      <protection locked="0"/>
    </xf>
    <xf numFmtId="0" fontId="5" fillId="0" borderId="34" xfId="0" applyFont="1" applyBorder="1" applyAlignment="1" applyProtection="1">
      <alignment horizontal="center" vertical="top"/>
      <protection locked="0"/>
    </xf>
    <xf numFmtId="0" fontId="47" fillId="3" borderId="0" xfId="0" applyFont="1" applyFill="1" applyAlignment="1">
      <alignment vertical="top"/>
    </xf>
    <xf numFmtId="0" fontId="47" fillId="3" borderId="15" xfId="0" applyFont="1" applyFill="1" applyBorder="1" applyAlignment="1">
      <alignment vertical="top"/>
    </xf>
    <xf numFmtId="0" fontId="48" fillId="3" borderId="0" xfId="0" applyFont="1" applyFill="1" applyAlignment="1">
      <alignment vertical="center"/>
    </xf>
    <xf numFmtId="0" fontId="48" fillId="3" borderId="0" xfId="0" applyFont="1" applyFill="1" applyAlignment="1">
      <alignment vertical="top"/>
    </xf>
    <xf numFmtId="0" fontId="46" fillId="6" borderId="35" xfId="0" applyFont="1" applyFill="1" applyBorder="1" applyAlignment="1" applyProtection="1">
      <alignment horizontal="center" vertical="top"/>
      <protection locked="0"/>
    </xf>
    <xf numFmtId="0" fontId="46" fillId="6" borderId="16" xfId="0" applyFont="1" applyFill="1" applyBorder="1" applyAlignment="1" applyProtection="1">
      <alignment horizontal="center" vertical="top"/>
      <protection locked="0"/>
    </xf>
    <xf numFmtId="0" fontId="46" fillId="6" borderId="18" xfId="0" applyFont="1" applyFill="1" applyBorder="1" applyAlignment="1" applyProtection="1">
      <alignment horizontal="center" vertical="top"/>
      <protection locked="0"/>
    </xf>
    <xf numFmtId="0" fontId="46" fillId="6" borderId="36" xfId="0" applyFont="1" applyFill="1" applyBorder="1" applyAlignment="1" applyProtection="1">
      <alignment horizontal="center" vertical="top"/>
      <protection locked="0"/>
    </xf>
    <xf numFmtId="0" fontId="46" fillId="6" borderId="37" xfId="0" applyFont="1" applyFill="1" applyBorder="1" applyAlignment="1" applyProtection="1">
      <alignment horizontal="center" vertical="top"/>
      <protection locked="0"/>
    </xf>
    <xf numFmtId="0" fontId="46" fillId="6" borderId="38" xfId="0" applyFont="1" applyFill="1" applyBorder="1" applyAlignment="1" applyProtection="1">
      <alignment horizontal="center" vertical="top"/>
      <protection locked="0"/>
    </xf>
    <xf numFmtId="0" fontId="46" fillId="9" borderId="33" xfId="0" applyFont="1" applyFill="1" applyBorder="1" applyAlignment="1" applyProtection="1">
      <alignment horizontal="center" vertical="top"/>
      <protection locked="0"/>
    </xf>
    <xf numFmtId="0" fontId="46" fillId="9" borderId="17" xfId="0" applyFont="1" applyFill="1" applyBorder="1" applyAlignment="1" applyProtection="1">
      <alignment horizontal="center" vertical="top"/>
      <protection locked="0"/>
    </xf>
    <xf numFmtId="0" fontId="46" fillId="9" borderId="34" xfId="0" applyFont="1" applyFill="1" applyBorder="1" applyAlignment="1" applyProtection="1">
      <alignment horizontal="center" vertical="top"/>
      <protection locked="0"/>
    </xf>
    <xf numFmtId="0" fontId="0" fillId="10" borderId="0" xfId="0" applyFill="1" applyAlignment="1">
      <alignment horizontal="center"/>
    </xf>
    <xf numFmtId="0" fontId="34" fillId="10" borderId="0" xfId="0" applyFont="1" applyFill="1" applyAlignment="1">
      <alignment horizontal="center"/>
    </xf>
    <xf numFmtId="0" fontId="0" fillId="10" borderId="0" xfId="0" applyFill="1" applyAlignment="1">
      <alignment horizontal="center" vertical="top"/>
    </xf>
    <xf numFmtId="0" fontId="4" fillId="10" borderId="0" xfId="0" applyFont="1" applyFill="1" applyAlignment="1">
      <alignment horizontal="center"/>
    </xf>
    <xf numFmtId="0" fontId="1" fillId="10" borderId="0" xfId="0" applyFont="1" applyFill="1" applyAlignment="1">
      <alignment horizontal="center"/>
    </xf>
    <xf numFmtId="0" fontId="33" fillId="0" borderId="0" xfId="0" applyFont="1" applyAlignment="1">
      <alignment vertical="top" wrapText="1"/>
    </xf>
    <xf numFmtId="0" fontId="51" fillId="3" borderId="0" xfId="0" applyFont="1" applyFill="1" applyAlignment="1">
      <alignment horizontal="center" vertical="top"/>
    </xf>
    <xf numFmtId="0" fontId="4" fillId="10" borderId="4" xfId="0" applyFont="1" applyFill="1" applyBorder="1" applyAlignment="1">
      <alignment horizontal="center"/>
    </xf>
    <xf numFmtId="0" fontId="4" fillId="10" borderId="5" xfId="0" applyFont="1" applyFill="1" applyBorder="1" applyAlignment="1">
      <alignment horizontal="center"/>
    </xf>
    <xf numFmtId="0" fontId="4" fillId="10" borderId="4" xfId="0" applyFont="1" applyFill="1" applyBorder="1" applyAlignment="1">
      <alignment horizontal="center" vertical="top"/>
    </xf>
    <xf numFmtId="0" fontId="4" fillId="10" borderId="5" xfId="0" applyFont="1" applyFill="1" applyBorder="1" applyAlignment="1">
      <alignment horizontal="center" vertical="top"/>
    </xf>
    <xf numFmtId="0" fontId="0" fillId="10" borderId="0" xfId="0" applyFill="1" applyAlignment="1">
      <alignment vertical="top"/>
    </xf>
    <xf numFmtId="0" fontId="18" fillId="10" borderId="4" xfId="0" applyFont="1" applyFill="1" applyBorder="1" applyAlignment="1">
      <alignment horizontal="center" vertical="top"/>
    </xf>
    <xf numFmtId="0" fontId="18" fillId="10" borderId="5" xfId="0" applyFont="1" applyFill="1" applyBorder="1" applyAlignment="1">
      <alignment horizontal="center" vertical="top"/>
    </xf>
    <xf numFmtId="0" fontId="5" fillId="10" borderId="4" xfId="0" applyFont="1" applyFill="1" applyBorder="1" applyAlignment="1">
      <alignment horizontal="center" vertical="center"/>
    </xf>
    <xf numFmtId="0" fontId="1" fillId="10" borderId="0" xfId="0" applyFont="1" applyFill="1" applyAlignment="1">
      <alignment vertical="center"/>
    </xf>
    <xf numFmtId="0" fontId="5" fillId="10" borderId="5" xfId="0" applyFont="1" applyFill="1" applyBorder="1" applyAlignment="1">
      <alignment horizontal="center" vertical="center"/>
    </xf>
    <xf numFmtId="0" fontId="18" fillId="10" borderId="6" xfId="0" applyFont="1" applyFill="1" applyBorder="1" applyAlignment="1">
      <alignment horizontal="center" vertical="top"/>
    </xf>
    <xf numFmtId="0" fontId="18" fillId="10" borderId="40" xfId="0" applyFont="1" applyFill="1" applyBorder="1" applyAlignment="1">
      <alignment horizontal="center" vertical="top"/>
    </xf>
    <xf numFmtId="0" fontId="18" fillId="10" borderId="4" xfId="0" applyFont="1" applyFill="1" applyBorder="1" applyAlignment="1">
      <alignment horizontal="center"/>
    </xf>
    <xf numFmtId="0" fontId="2" fillId="10" borderId="4" xfId="0" applyFont="1" applyFill="1" applyBorder="1" applyAlignment="1">
      <alignment horizontal="center" vertical="center"/>
    </xf>
    <xf numFmtId="0" fontId="4" fillId="10" borderId="13" xfId="0" applyFont="1" applyFill="1" applyBorder="1" applyAlignment="1">
      <alignment horizontal="center"/>
    </xf>
    <xf numFmtId="0" fontId="0" fillId="11" borderId="0" xfId="0" applyFill="1" applyAlignment="1">
      <alignment horizontal="center"/>
    </xf>
    <xf numFmtId="0" fontId="4" fillId="11" borderId="4" xfId="0" applyFont="1" applyFill="1" applyBorder="1" applyAlignment="1">
      <alignment horizontal="center"/>
    </xf>
    <xf numFmtId="0" fontId="4" fillId="11" borderId="4" xfId="0" applyFont="1" applyFill="1" applyBorder="1" applyAlignment="1">
      <alignment horizontal="center" vertical="top"/>
    </xf>
    <xf numFmtId="0" fontId="0" fillId="11" borderId="4" xfId="0" applyFill="1" applyBorder="1" applyAlignment="1">
      <alignment vertical="top"/>
    </xf>
    <xf numFmtId="0" fontId="18" fillId="11" borderId="4" xfId="0" applyFont="1" applyFill="1" applyBorder="1" applyAlignment="1">
      <alignment horizontal="center" vertical="top"/>
    </xf>
    <xf numFmtId="0" fontId="5" fillId="11" borderId="4" xfId="0" applyFont="1" applyFill="1" applyBorder="1" applyAlignment="1">
      <alignment horizontal="center" vertical="center"/>
    </xf>
    <xf numFmtId="0" fontId="18" fillId="11" borderId="6" xfId="0" applyFont="1" applyFill="1" applyBorder="1" applyAlignment="1">
      <alignment horizontal="center" vertical="top"/>
    </xf>
    <xf numFmtId="0" fontId="18" fillId="11" borderId="4" xfId="0" applyFont="1" applyFill="1" applyBorder="1" applyAlignment="1">
      <alignment horizontal="center"/>
    </xf>
    <xf numFmtId="0" fontId="2" fillId="11" borderId="4" xfId="0" applyFont="1" applyFill="1" applyBorder="1" applyAlignment="1">
      <alignment horizontal="center" vertical="center"/>
    </xf>
    <xf numFmtId="0" fontId="4" fillId="11" borderId="13" xfId="0" applyFont="1" applyFill="1" applyBorder="1" applyAlignment="1">
      <alignment horizontal="center"/>
    </xf>
    <xf numFmtId="9" fontId="33" fillId="10" borderId="0" xfId="2" applyFont="1" applyFill="1" applyAlignment="1">
      <alignment horizontal="center"/>
    </xf>
    <xf numFmtId="9" fontId="4" fillId="10" borderId="0" xfId="2" applyFont="1" applyFill="1" applyAlignment="1">
      <alignment horizontal="center"/>
    </xf>
    <xf numFmtId="0" fontId="3" fillId="10" borderId="0" xfId="0" applyFont="1" applyFill="1" applyAlignment="1" applyProtection="1">
      <alignment shrinkToFit="1"/>
      <protection locked="0"/>
    </xf>
    <xf numFmtId="9" fontId="2" fillId="11" borderId="5" xfId="2" applyFont="1" applyFill="1" applyBorder="1" applyAlignment="1" applyProtection="1">
      <alignment horizontal="center" vertical="top"/>
    </xf>
    <xf numFmtId="9" fontId="2" fillId="11" borderId="6" xfId="2" applyFont="1" applyFill="1" applyBorder="1" applyAlignment="1" applyProtection="1">
      <alignment horizontal="center" vertical="top"/>
    </xf>
    <xf numFmtId="0" fontId="52" fillId="10" borderId="0" xfId="0" applyFont="1" applyFill="1" applyAlignment="1">
      <alignment horizontal="left" vertical="center"/>
    </xf>
    <xf numFmtId="0" fontId="4" fillId="11" borderId="13" xfId="0" applyFont="1" applyFill="1" applyBorder="1" applyAlignment="1">
      <alignment horizontal="right"/>
    </xf>
    <xf numFmtId="9" fontId="4" fillId="11" borderId="13" xfId="2" applyFont="1" applyFill="1" applyBorder="1" applyAlignment="1" applyProtection="1">
      <alignment horizontal="center"/>
    </xf>
    <xf numFmtId="0" fontId="0" fillId="10" borderId="0" xfId="0" applyFill="1"/>
    <xf numFmtId="0" fontId="23" fillId="10" borderId="10" xfId="0" applyFont="1" applyFill="1" applyBorder="1" applyAlignment="1">
      <alignment vertical="center"/>
    </xf>
    <xf numFmtId="0" fontId="23" fillId="10" borderId="0" xfId="0" applyFont="1" applyFill="1" applyAlignment="1">
      <alignment vertical="center"/>
    </xf>
    <xf numFmtId="9" fontId="24" fillId="10" borderId="0" xfId="2" applyFont="1" applyFill="1" applyBorder="1" applyAlignment="1" applyProtection="1">
      <alignment horizontal="center" vertical="center"/>
    </xf>
    <xf numFmtId="0" fontId="4" fillId="10" borderId="0" xfId="0" applyFont="1" applyFill="1" applyAlignment="1">
      <alignment vertical="top"/>
    </xf>
    <xf numFmtId="0" fontId="45" fillId="10" borderId="0" xfId="0" applyFont="1" applyFill="1" applyAlignment="1">
      <alignment horizontal="center" vertical="top"/>
    </xf>
    <xf numFmtId="0" fontId="23" fillId="10" borderId="11" xfId="0" applyFont="1" applyFill="1" applyBorder="1" applyAlignment="1">
      <alignment vertical="center"/>
    </xf>
    <xf numFmtId="0" fontId="23" fillId="10" borderId="0" xfId="0" applyFont="1" applyFill="1"/>
    <xf numFmtId="0" fontId="1" fillId="10" borderId="0" xfId="0" applyFont="1" applyFill="1" applyAlignment="1">
      <alignment wrapText="1"/>
    </xf>
    <xf numFmtId="0" fontId="23" fillId="10" borderId="0" xfId="0" applyFont="1" applyFill="1" applyAlignment="1">
      <alignment horizontal="right" vertical="center"/>
    </xf>
    <xf numFmtId="0" fontId="2" fillId="10" borderId="0" xfId="0" applyFont="1" applyFill="1" applyAlignment="1">
      <alignment horizontal="center" vertical="center"/>
    </xf>
    <xf numFmtId="0" fontId="2" fillId="5" borderId="0" xfId="0" applyFont="1" applyFill="1"/>
    <xf numFmtId="0" fontId="4" fillId="0" borderId="42" xfId="0" applyFont="1" applyBorder="1"/>
    <xf numFmtId="0" fontId="4" fillId="0" borderId="41" xfId="0" applyFont="1" applyBorder="1"/>
    <xf numFmtId="0" fontId="53" fillId="0" borderId="41" xfId="0" applyFont="1" applyBorder="1"/>
    <xf numFmtId="0" fontId="1" fillId="0" borderId="27" xfId="0" applyFont="1" applyBorder="1"/>
    <xf numFmtId="1" fontId="1" fillId="0" borderId="0" xfId="0" applyNumberFormat="1" applyFont="1"/>
    <xf numFmtId="0" fontId="29" fillId="0" borderId="0" xfId="0" applyFont="1"/>
    <xf numFmtId="0" fontId="1" fillId="0" borderId="28" xfId="0" applyFont="1" applyBorder="1"/>
    <xf numFmtId="0" fontId="4" fillId="0" borderId="27" xfId="0" applyFont="1" applyBorder="1"/>
    <xf numFmtId="1" fontId="4" fillId="0" borderId="0" xfId="0" applyNumberFormat="1" applyFont="1"/>
    <xf numFmtId="0" fontId="0" fillId="0" borderId="44" xfId="0" applyBorder="1"/>
    <xf numFmtId="0" fontId="0" fillId="0" borderId="45" xfId="0" applyBorder="1"/>
    <xf numFmtId="0" fontId="29" fillId="0" borderId="45" xfId="0" applyFont="1" applyBorder="1"/>
    <xf numFmtId="0" fontId="1" fillId="0" borderId="0" xfId="0" applyFont="1" applyAlignment="1">
      <alignment horizontal="left" vertical="top" wrapText="1" indent="1"/>
    </xf>
    <xf numFmtId="0" fontId="3" fillId="0" borderId="0" xfId="0" applyFont="1" applyAlignment="1">
      <alignment vertical="top" wrapText="1"/>
    </xf>
    <xf numFmtId="0" fontId="3" fillId="0" borderId="0" xfId="0" applyFont="1" applyAlignment="1">
      <alignment horizontal="justify"/>
    </xf>
    <xf numFmtId="0" fontId="3" fillId="0" borderId="0" xfId="0" applyFont="1" applyAlignment="1">
      <alignment wrapText="1"/>
    </xf>
    <xf numFmtId="0" fontId="4" fillId="0" borderId="41" xfId="0" applyFont="1" applyBorder="1" applyAlignment="1">
      <alignment horizontal="center"/>
    </xf>
    <xf numFmtId="0" fontId="0" fillId="0" borderId="41" xfId="0" applyBorder="1"/>
    <xf numFmtId="0" fontId="4" fillId="0" borderId="41" xfId="0" applyFont="1" applyBorder="1" applyAlignment="1">
      <alignment vertical="top"/>
    </xf>
    <xf numFmtId="0" fontId="0" fillId="0" borderId="43" xfId="0" applyBorder="1"/>
    <xf numFmtId="0" fontId="1" fillId="0" borderId="0" xfId="0" applyFont="1" applyAlignment="1">
      <alignment horizontal="center"/>
    </xf>
    <xf numFmtId="0" fontId="0" fillId="0" borderId="28" xfId="0" applyBorder="1"/>
    <xf numFmtId="0" fontId="0" fillId="0" borderId="45" xfId="0" applyBorder="1" applyAlignment="1">
      <alignment horizontal="center"/>
    </xf>
    <xf numFmtId="0" fontId="4" fillId="0" borderId="45" xfId="0" applyFont="1" applyBorder="1" applyAlignment="1">
      <alignment vertical="top"/>
    </xf>
    <xf numFmtId="0" fontId="0" fillId="0" borderId="46" xfId="0" applyBorder="1"/>
    <xf numFmtId="0" fontId="9" fillId="0" borderId="41" xfId="0" applyFont="1" applyBorder="1"/>
    <xf numFmtId="0" fontId="3" fillId="0" borderId="45" xfId="0" applyFont="1" applyBorder="1"/>
    <xf numFmtId="0" fontId="37" fillId="2" borderId="0" xfId="0" applyFont="1" applyFill="1" applyAlignment="1">
      <alignment vertical="top" wrapText="1"/>
    </xf>
    <xf numFmtId="0" fontId="46" fillId="9" borderId="21" xfId="0" applyFont="1" applyFill="1" applyBorder="1" applyAlignment="1" applyProtection="1">
      <alignment horizontal="center" vertical="top"/>
      <protection locked="0"/>
    </xf>
    <xf numFmtId="0" fontId="4" fillId="3" borderId="17" xfId="0" applyFont="1" applyFill="1" applyBorder="1" applyAlignment="1">
      <alignment horizontal="center" vertical="top"/>
    </xf>
    <xf numFmtId="9" fontId="1" fillId="7" borderId="27" xfId="2" applyFont="1" applyFill="1" applyBorder="1" applyAlignment="1" applyProtection="1">
      <alignment horizontal="left" vertical="center" wrapText="1"/>
    </xf>
    <xf numFmtId="0" fontId="4" fillId="7" borderId="30" xfId="0" applyFont="1" applyFill="1" applyBorder="1" applyAlignment="1">
      <alignment horizontal="left" vertical="top" wrapText="1"/>
    </xf>
    <xf numFmtId="0" fontId="4" fillId="7" borderId="27" xfId="0" applyFont="1" applyFill="1" applyBorder="1" applyAlignment="1">
      <alignment horizontal="left" vertical="top" wrapText="1"/>
    </xf>
    <xf numFmtId="0" fontId="1" fillId="0" borderId="0" xfId="0" quotePrefix="1" applyFont="1" applyAlignment="1">
      <alignment horizontal="left" indent="2"/>
    </xf>
    <xf numFmtId="0" fontId="1" fillId="0" borderId="0" xfId="0" applyFont="1" applyAlignment="1">
      <alignment horizontal="justify"/>
    </xf>
    <xf numFmtId="0" fontId="56" fillId="2" borderId="0" xfId="0" applyFont="1" applyFill="1"/>
    <xf numFmtId="0" fontId="57" fillId="2" borderId="0" xfId="0" applyFont="1" applyFill="1" applyAlignment="1">
      <alignment horizontal="left" vertical="center"/>
    </xf>
    <xf numFmtId="0" fontId="55" fillId="2" borderId="15" xfId="0" applyFont="1" applyFill="1" applyBorder="1" applyAlignment="1">
      <alignment horizontal="left" vertical="top"/>
    </xf>
    <xf numFmtId="0" fontId="4" fillId="3" borderId="47" xfId="0" applyFont="1" applyFill="1" applyBorder="1"/>
    <xf numFmtId="0" fontId="9" fillId="3" borderId="47" xfId="0" applyFont="1" applyFill="1" applyBorder="1"/>
    <xf numFmtId="0" fontId="4" fillId="3" borderId="47" xfId="0" applyFont="1" applyFill="1" applyBorder="1" applyAlignment="1">
      <alignment horizontal="center"/>
    </xf>
    <xf numFmtId="0" fontId="4" fillId="3" borderId="47" xfId="0" applyFont="1" applyFill="1" applyBorder="1" applyAlignment="1">
      <alignment vertical="top"/>
    </xf>
    <xf numFmtId="0" fontId="4" fillId="3" borderId="48" xfId="0" applyFont="1" applyFill="1" applyBorder="1"/>
    <xf numFmtId="0" fontId="12" fillId="2" borderId="47" xfId="0" applyFont="1" applyFill="1" applyBorder="1" applyAlignment="1">
      <alignment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47" xfId="0" quotePrefix="1" applyFont="1" applyFill="1" applyBorder="1" applyAlignment="1">
      <alignment horizontal="center" vertical="center"/>
    </xf>
    <xf numFmtId="0" fontId="13" fillId="2" borderId="31"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xf>
    <xf numFmtId="0" fontId="4" fillId="11" borderId="4" xfId="0" applyFont="1" applyFill="1" applyBorder="1" applyAlignment="1">
      <alignment horizontal="center" vertical="center"/>
    </xf>
    <xf numFmtId="0" fontId="12" fillId="2" borderId="23" xfId="0"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3" xfId="0" quotePrefix="1" applyFont="1" applyFill="1" applyBorder="1" applyAlignment="1">
      <alignment horizontal="center" vertical="center"/>
    </xf>
    <xf numFmtId="0" fontId="49" fillId="2" borderId="0" xfId="0" applyFont="1" applyFill="1" applyAlignment="1">
      <alignment horizontal="center" vertical="center"/>
    </xf>
    <xf numFmtId="0" fontId="49" fillId="2" borderId="23" xfId="0" quotePrefix="1" applyFont="1" applyFill="1" applyBorder="1" applyAlignment="1">
      <alignment horizontal="center" vertical="center"/>
    </xf>
    <xf numFmtId="0" fontId="49" fillId="2" borderId="23" xfId="0" applyFont="1" applyFill="1" applyBorder="1" applyAlignment="1">
      <alignment horizontal="center" vertical="center"/>
    </xf>
    <xf numFmtId="0" fontId="49" fillId="2" borderId="24" xfId="0" applyFont="1" applyFill="1" applyBorder="1" applyAlignment="1">
      <alignment horizontal="center" vertical="center"/>
    </xf>
    <xf numFmtId="0" fontId="4" fillId="10" borderId="6" xfId="0" applyFont="1" applyFill="1" applyBorder="1" applyAlignment="1">
      <alignment horizontal="center" vertical="center"/>
    </xf>
    <xf numFmtId="0" fontId="4" fillId="11" borderId="6" xfId="0" applyFont="1" applyFill="1" applyBorder="1" applyAlignment="1">
      <alignment horizontal="center" vertical="center"/>
    </xf>
    <xf numFmtId="0" fontId="18" fillId="3" borderId="11" xfId="0" applyFont="1" applyFill="1" applyBorder="1" applyAlignment="1">
      <alignment vertical="center"/>
    </xf>
    <xf numFmtId="0" fontId="29" fillId="5" borderId="0" xfId="0" applyFont="1" applyFill="1"/>
    <xf numFmtId="0" fontId="1" fillId="3" borderId="7" xfId="0" applyFont="1" applyFill="1" applyBorder="1"/>
    <xf numFmtId="0" fontId="1" fillId="0" borderId="0" xfId="0" applyFont="1" applyAlignment="1">
      <alignment vertical="center"/>
    </xf>
    <xf numFmtId="0" fontId="1" fillId="10" borderId="4" xfId="0" applyFont="1" applyFill="1" applyBorder="1" applyAlignment="1">
      <alignment vertical="center"/>
    </xf>
    <xf numFmtId="0" fontId="1" fillId="10" borderId="0" xfId="0" applyFont="1" applyFill="1"/>
    <xf numFmtId="9" fontId="1" fillId="10" borderId="0" xfId="2" applyFont="1" applyFill="1" applyAlignment="1">
      <alignment horizontal="center"/>
    </xf>
    <xf numFmtId="0" fontId="1" fillId="10" borderId="0" xfId="0" applyFont="1" applyFill="1" applyAlignment="1">
      <alignment shrinkToFit="1"/>
    </xf>
    <xf numFmtId="0" fontId="1" fillId="5" borderId="0" xfId="0" applyFont="1" applyFill="1" applyAlignment="1">
      <alignment shrinkToFit="1"/>
    </xf>
    <xf numFmtId="0" fontId="60" fillId="12" borderId="27" xfId="0" applyFont="1" applyFill="1" applyBorder="1" applyAlignment="1">
      <alignment horizontal="left" vertical="top" wrapText="1" readingOrder="1"/>
    </xf>
    <xf numFmtId="0" fontId="4" fillId="13" borderId="29" xfId="0" applyFont="1" applyFill="1" applyBorder="1" applyAlignment="1">
      <alignment horizontal="left" vertical="top" wrapText="1" readingOrder="1"/>
    </xf>
    <xf numFmtId="0" fontId="4" fillId="14" borderId="30" xfId="0" applyFont="1" applyFill="1" applyBorder="1" applyAlignment="1">
      <alignment horizontal="left" vertical="top" wrapText="1" readingOrder="1"/>
    </xf>
    <xf numFmtId="0" fontId="1" fillId="14" borderId="27" xfId="0" applyFont="1" applyFill="1" applyBorder="1" applyAlignment="1">
      <alignment horizontal="left" vertical="top" wrapText="1" readingOrder="1"/>
    </xf>
    <xf numFmtId="0" fontId="4" fillId="14" borderId="27" xfId="0" applyFont="1" applyFill="1" applyBorder="1" applyAlignment="1">
      <alignment horizontal="left" vertical="top" wrapText="1" readingOrder="1"/>
    </xf>
    <xf numFmtId="0" fontId="4" fillId="13" borderId="27" xfId="0" applyFont="1" applyFill="1" applyBorder="1" applyAlignment="1">
      <alignment horizontal="left" vertical="top" wrapText="1" readingOrder="1"/>
    </xf>
    <xf numFmtId="0" fontId="9" fillId="6" borderId="18" xfId="0" applyFont="1" applyFill="1" applyBorder="1" applyAlignment="1" applyProtection="1">
      <alignment horizontal="left" vertical="top" wrapText="1" readingOrder="1"/>
      <protection locked="0"/>
    </xf>
    <xf numFmtId="0" fontId="9" fillId="0" borderId="18" xfId="0" applyFont="1" applyBorder="1" applyAlignment="1" applyProtection="1">
      <alignment horizontal="left" vertical="top" wrapText="1" readingOrder="1"/>
      <protection locked="0"/>
    </xf>
    <xf numFmtId="0" fontId="39" fillId="3" borderId="15" xfId="0" applyFont="1" applyFill="1" applyBorder="1" applyAlignment="1">
      <alignment horizontal="left" vertical="top" wrapText="1" readingOrder="1"/>
    </xf>
    <xf numFmtId="0" fontId="40" fillId="3" borderId="0" xfId="0" applyFont="1" applyFill="1" applyAlignment="1">
      <alignment horizontal="left" vertical="top" wrapText="1" readingOrder="1"/>
    </xf>
    <xf numFmtId="0" fontId="9" fillId="0" borderId="20" xfId="0" applyFont="1" applyBorder="1" applyAlignment="1" applyProtection="1">
      <alignment horizontal="left" vertical="top" wrapText="1" readingOrder="1"/>
      <protection locked="0"/>
    </xf>
    <xf numFmtId="0" fontId="9" fillId="6" borderId="20" xfId="0" applyFont="1" applyFill="1" applyBorder="1" applyAlignment="1" applyProtection="1">
      <alignment horizontal="left" vertical="top" wrapText="1" readingOrder="1"/>
      <protection locked="0"/>
    </xf>
    <xf numFmtId="0" fontId="40" fillId="3" borderId="15" xfId="0" applyFont="1" applyFill="1" applyBorder="1" applyAlignment="1">
      <alignment horizontal="left" vertical="top" wrapText="1" readingOrder="1"/>
    </xf>
    <xf numFmtId="0" fontId="9" fillId="0" borderId="20" xfId="0" quotePrefix="1" applyFont="1" applyBorder="1" applyAlignment="1" applyProtection="1">
      <alignment horizontal="left" vertical="top" wrapText="1" readingOrder="1"/>
      <protection locked="0"/>
    </xf>
    <xf numFmtId="9" fontId="2" fillId="3" borderId="0" xfId="2" applyFont="1" applyFill="1" applyBorder="1" applyAlignment="1" applyProtection="1">
      <alignment horizontal="left" vertical="top" wrapText="1" readingOrder="1"/>
    </xf>
    <xf numFmtId="0" fontId="37" fillId="0" borderId="0" xfId="0" applyFont="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7" fillId="2" borderId="0" xfId="0" applyFont="1" applyFill="1" applyAlignment="1">
      <alignment horizontal="center" vertical="center"/>
    </xf>
    <xf numFmtId="0" fontId="43" fillId="2" borderId="0" xfId="0" applyFont="1" applyFill="1" applyAlignment="1">
      <alignment horizontal="center" vertical="center"/>
    </xf>
    <xf numFmtId="0" fontId="46" fillId="10" borderId="0" xfId="0" applyFont="1" applyFill="1" applyAlignment="1">
      <alignment horizontal="center" vertical="center"/>
    </xf>
    <xf numFmtId="0" fontId="37" fillId="5" borderId="0" xfId="0" applyFont="1" applyFill="1" applyAlignment="1">
      <alignment vertical="center"/>
    </xf>
    <xf numFmtId="0" fontId="35" fillId="2" borderId="0" xfId="0" applyFont="1" applyFill="1" applyAlignment="1">
      <alignment horizontal="left" shrinkToFit="1"/>
    </xf>
    <xf numFmtId="0" fontId="35" fillId="2" borderId="0" xfId="0" applyFont="1" applyFill="1" applyAlignment="1">
      <alignment horizontal="center"/>
    </xf>
    <xf numFmtId="0" fontId="58" fillId="2" borderId="0" xfId="0" applyFont="1" applyFill="1" applyAlignment="1">
      <alignment horizontal="center"/>
    </xf>
    <xf numFmtId="0" fontId="43" fillId="2" borderId="0" xfId="0" applyFont="1" applyFill="1" applyAlignment="1">
      <alignment horizontal="center"/>
    </xf>
    <xf numFmtId="0" fontId="56" fillId="2" borderId="0" xfId="0" applyFont="1" applyFill="1" applyAlignment="1">
      <alignment horizontal="left"/>
    </xf>
    <xf numFmtId="0" fontId="57" fillId="2" borderId="0" xfId="0" applyFont="1" applyFill="1" applyAlignment="1">
      <alignment horizontal="left"/>
    </xf>
    <xf numFmtId="0" fontId="28" fillId="11" borderId="0" xfId="0" applyFont="1" applyFill="1" applyAlignment="1">
      <alignment horizontal="center" textRotation="90" wrapText="1"/>
    </xf>
    <xf numFmtId="0" fontId="28" fillId="10" borderId="0" xfId="0" applyFont="1" applyFill="1" applyAlignment="1">
      <alignment horizontal="center" textRotation="90" wrapText="1"/>
    </xf>
    <xf numFmtId="0" fontId="61" fillId="2" borderId="23" xfId="0" applyFont="1" applyFill="1" applyBorder="1" applyAlignment="1">
      <alignment vertical="center"/>
    </xf>
    <xf numFmtId="0" fontId="44" fillId="8" borderId="25" xfId="0" applyFont="1" applyFill="1" applyBorder="1" applyAlignment="1">
      <alignment horizontal="left" vertical="top" wrapText="1"/>
    </xf>
    <xf numFmtId="0" fontId="2" fillId="5" borderId="0" xfId="0" applyFont="1" applyFill="1" applyAlignment="1">
      <alignment horizontal="right"/>
    </xf>
    <xf numFmtId="14" fontId="5" fillId="4" borderId="1" xfId="0" applyNumberFormat="1" applyFont="1" applyFill="1" applyBorder="1" applyAlignment="1" applyProtection="1">
      <alignment horizontal="left" vertical="center"/>
      <protection locked="0"/>
    </xf>
    <xf numFmtId="0" fontId="1" fillId="0" borderId="0" xfId="0" applyFont="1" applyAlignment="1">
      <alignment horizontal="left" vertical="top" wrapText="1" readingOrder="1"/>
    </xf>
    <xf numFmtId="0" fontId="55" fillId="2" borderId="47" xfId="0" applyFont="1" applyFill="1" applyBorder="1" applyAlignment="1">
      <alignment horizontal="left" vertical="top" wrapText="1" readingOrder="1"/>
    </xf>
    <xf numFmtId="0" fontId="55" fillId="2" borderId="23" xfId="0" applyFont="1" applyFill="1" applyBorder="1" applyAlignment="1">
      <alignment horizontal="left" vertical="top" wrapText="1" readingOrder="1"/>
    </xf>
    <xf numFmtId="0" fontId="65" fillId="0" borderId="0" xfId="0" applyFont="1" applyAlignment="1">
      <alignment vertical="top"/>
    </xf>
    <xf numFmtId="9" fontId="23" fillId="10" borderId="0" xfId="2" applyFont="1" applyFill="1" applyBorder="1" applyAlignment="1" applyProtection="1">
      <alignment horizontal="left" vertical="center"/>
    </xf>
    <xf numFmtId="0" fontId="4" fillId="11" borderId="25" xfId="0" applyFont="1" applyFill="1" applyBorder="1" applyAlignment="1">
      <alignment horizontal="center" vertical="top" wrapText="1"/>
    </xf>
    <xf numFmtId="0" fontId="4" fillId="11" borderId="39" xfId="0" applyFont="1" applyFill="1" applyBorder="1" applyAlignment="1">
      <alignment horizontal="center" vertical="top" wrapText="1"/>
    </xf>
    <xf numFmtId="0" fontId="4" fillId="11" borderId="26" xfId="0" applyFont="1" applyFill="1" applyBorder="1" applyAlignment="1">
      <alignment horizontal="center" vertical="top" wrapText="1"/>
    </xf>
    <xf numFmtId="9" fontId="24" fillId="3" borderId="0" xfId="2" applyFont="1" applyFill="1" applyBorder="1" applyAlignment="1" applyProtection="1">
      <alignment horizontal="left"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47" xfId="0" applyFont="1" applyFill="1" applyBorder="1" applyAlignment="1">
      <alignment horizontal="center" vertical="center"/>
    </xf>
    <xf numFmtId="0" fontId="28" fillId="11" borderId="41" xfId="0" applyFont="1" applyFill="1" applyBorder="1" applyAlignment="1">
      <alignment horizontal="center" textRotation="90" wrapText="1"/>
    </xf>
    <xf numFmtId="0" fontId="28" fillId="11" borderId="0" xfId="0" applyFont="1" applyFill="1" applyAlignment="1">
      <alignment horizontal="center" textRotation="90" wrapText="1"/>
    </xf>
    <xf numFmtId="0" fontId="28" fillId="10" borderId="0" xfId="0" applyFont="1" applyFill="1" applyAlignment="1">
      <alignment horizontal="center" textRotation="90" wrapText="1"/>
    </xf>
    <xf numFmtId="0" fontId="4" fillId="10" borderId="25" xfId="0" applyFont="1" applyFill="1" applyBorder="1" applyAlignment="1">
      <alignment horizontal="center" vertical="top" wrapText="1"/>
    </xf>
    <xf numFmtId="0" fontId="4" fillId="10" borderId="39" xfId="0" applyFont="1" applyFill="1" applyBorder="1" applyAlignment="1">
      <alignment horizontal="center" vertical="top" wrapText="1"/>
    </xf>
    <xf numFmtId="0" fontId="4" fillId="10" borderId="26" xfId="0" applyFont="1" applyFill="1" applyBorder="1" applyAlignment="1">
      <alignment horizontal="center" vertical="top" wrapText="1"/>
    </xf>
    <xf numFmtId="0" fontId="0" fillId="0" borderId="0" xfId="0" applyFill="1"/>
  </cellXfs>
  <cellStyles count="3">
    <cellStyle name="Hyperlink" xfId="1" builtinId="8"/>
    <cellStyle name="Procent" xfId="2" builtinId="5"/>
    <cellStyle name="Standaard" xfId="0" builtinId="0"/>
  </cellStyles>
  <dxfs count="13">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BEE395"/>
        </patternFill>
      </fill>
    </dxf>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theme="2" tint="-0.24994659260841701"/>
        </patternFill>
      </fill>
    </dxf>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5E5FF"/>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FF1111"/>
      <color rgb="FFFF2D2D"/>
      <color rgb="FFBEE395"/>
      <color rgb="FFFFA401"/>
      <color rgb="FF0008AC"/>
      <color rgb="FFFFAA01"/>
      <color rgb="FFFFFF99"/>
      <color rgb="FFBFE0A8"/>
      <color rgb="FFF7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91247433061214"/>
          <c:y val="0.16408440139282546"/>
          <c:w val="0.55179382046555969"/>
          <c:h val="0.77793876398354522"/>
        </c:manualLayout>
      </c:layout>
      <c:radarChart>
        <c:radarStyle val="filled"/>
        <c:varyColors val="0"/>
        <c:ser>
          <c:idx val="2"/>
          <c:order val="0"/>
          <c:tx>
            <c:strRef>
              <c:f>Samenvatting!$J$5</c:f>
              <c:strCache>
                <c:ptCount val="1"/>
                <c:pt idx="0">
                  <c:v>Maximaal</c:v>
                </c:pt>
              </c:strCache>
            </c:strRef>
          </c:tx>
          <c:spPr>
            <a:solidFill>
              <a:srgbClr val="C0C0C0"/>
            </a:solidFill>
            <a:ln w="22225">
              <a:solidFill>
                <a:srgbClr val="000000"/>
              </a:solidFill>
              <a:prstDash val="solid"/>
            </a:ln>
          </c:spPr>
          <c:cat>
            <c:strRef>
              <c:f>Samenvatting!$D$6:$D$11</c:f>
              <c:strCache>
                <c:ptCount val="6"/>
                <c:pt idx="0">
                  <c:v>Taakafbakening</c:v>
                </c:pt>
                <c:pt idx="1">
                  <c:v>Werkvoorraad</c:v>
                </c:pt>
                <c:pt idx="2">
                  <c:v>Werkprocessen</c:v>
                </c:pt>
                <c:pt idx="3">
                  <c:v>Medewerkers</c:v>
                </c:pt>
                <c:pt idx="4">
                  <c:v>Samenwerking </c:v>
                </c:pt>
                <c:pt idx="5">
                  <c:v>Verbetercyclus</c:v>
                </c:pt>
              </c:strCache>
            </c:strRef>
          </c:cat>
          <c:val>
            <c:numRef>
              <c:f>Samenvatting!$J$6:$J$11</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0C43-4AB6-9163-AEDCCF5119DF}"/>
            </c:ext>
          </c:extLst>
        </c:ser>
        <c:ser>
          <c:idx val="1"/>
          <c:order val="1"/>
          <c:tx>
            <c:strRef>
              <c:f>Samenvatting!$H$5</c:f>
              <c:strCache>
                <c:ptCount val="1"/>
                <c:pt idx="0">
                  <c:v>SOLL</c:v>
                </c:pt>
              </c:strCache>
            </c:strRef>
          </c:tx>
          <c:spPr>
            <a:solidFill>
              <a:srgbClr val="FF9900"/>
            </a:solidFill>
            <a:ln w="12700">
              <a:solidFill>
                <a:srgbClr val="000000"/>
              </a:solidFill>
              <a:prstDash val="solid"/>
            </a:ln>
          </c:spPr>
          <c:cat>
            <c:strRef>
              <c:f>Samenvatting!$D$6:$D$11</c:f>
              <c:strCache>
                <c:ptCount val="6"/>
                <c:pt idx="0">
                  <c:v>Taakafbakening</c:v>
                </c:pt>
                <c:pt idx="1">
                  <c:v>Werkvoorraad</c:v>
                </c:pt>
                <c:pt idx="2">
                  <c:v>Werkprocessen</c:v>
                </c:pt>
                <c:pt idx="3">
                  <c:v>Medewerkers</c:v>
                </c:pt>
                <c:pt idx="4">
                  <c:v>Samenwerking </c:v>
                </c:pt>
                <c:pt idx="5">
                  <c:v>Verbetercyclus</c:v>
                </c:pt>
              </c:strCache>
            </c:strRef>
          </c:cat>
          <c:val>
            <c:numRef>
              <c:f>Samenvatting!$H$6:$H$11</c:f>
              <c:numCache>
                <c:formatCode>0%</c:formatCode>
                <c:ptCount val="6"/>
                <c:pt idx="0">
                  <c:v>0.8</c:v>
                </c:pt>
                <c:pt idx="1">
                  <c:v>0.8</c:v>
                </c:pt>
                <c:pt idx="2">
                  <c:v>0.8</c:v>
                </c:pt>
                <c:pt idx="3">
                  <c:v>0.8</c:v>
                </c:pt>
                <c:pt idx="4">
                  <c:v>0.8</c:v>
                </c:pt>
                <c:pt idx="5">
                  <c:v>0.8</c:v>
                </c:pt>
              </c:numCache>
            </c:numRef>
          </c:val>
          <c:extLst>
            <c:ext xmlns:c16="http://schemas.microsoft.com/office/drawing/2014/chart" uri="{C3380CC4-5D6E-409C-BE32-E72D297353CC}">
              <c16:uniqueId val="{00000001-0C43-4AB6-9163-AEDCCF5119DF}"/>
            </c:ext>
          </c:extLst>
        </c:ser>
        <c:ser>
          <c:idx val="0"/>
          <c:order val="2"/>
          <c:tx>
            <c:strRef>
              <c:f>Samenvatting!$G$5</c:f>
              <c:strCache>
                <c:ptCount val="1"/>
                <c:pt idx="0">
                  <c:v>Resultaat</c:v>
                </c:pt>
              </c:strCache>
            </c:strRef>
          </c:tx>
          <c:spPr>
            <a:solidFill>
              <a:srgbClr val="92D050"/>
            </a:solidFill>
            <a:ln w="12700">
              <a:solidFill>
                <a:srgbClr val="000000"/>
              </a:solidFill>
              <a:prstDash val="solid"/>
            </a:ln>
          </c:spPr>
          <c:cat>
            <c:strRef>
              <c:f>Samenvatting!$D$6:$D$11</c:f>
              <c:strCache>
                <c:ptCount val="6"/>
                <c:pt idx="0">
                  <c:v>Taakafbakening</c:v>
                </c:pt>
                <c:pt idx="1">
                  <c:v>Werkvoorraad</c:v>
                </c:pt>
                <c:pt idx="2">
                  <c:v>Werkprocessen</c:v>
                </c:pt>
                <c:pt idx="3">
                  <c:v>Medewerkers</c:v>
                </c:pt>
                <c:pt idx="4">
                  <c:v>Samenwerking </c:v>
                </c:pt>
                <c:pt idx="5">
                  <c:v>Verbetercyclus</c:v>
                </c:pt>
              </c:strCache>
            </c:strRef>
          </c:cat>
          <c:val>
            <c:numRef>
              <c:f>Samenvatting!$G$6:$G$11</c:f>
              <c:numCache>
                <c:formatCode>0%</c:formatCode>
                <c:ptCount val="6"/>
                <c:pt idx="0">
                  <c:v>0.5</c:v>
                </c:pt>
                <c:pt idx="1">
                  <c:v>0.5</c:v>
                </c:pt>
                <c:pt idx="2">
                  <c:v>0.5</c:v>
                </c:pt>
                <c:pt idx="3">
                  <c:v>0.5</c:v>
                </c:pt>
                <c:pt idx="4">
                  <c:v>0.5</c:v>
                </c:pt>
                <c:pt idx="5">
                  <c:v>0.5</c:v>
                </c:pt>
              </c:numCache>
            </c:numRef>
          </c:val>
          <c:extLst>
            <c:ext xmlns:c16="http://schemas.microsoft.com/office/drawing/2014/chart" uri="{C3380CC4-5D6E-409C-BE32-E72D297353CC}">
              <c16:uniqueId val="{00000002-0C43-4AB6-9163-AEDCCF5119DF}"/>
            </c:ext>
          </c:extLst>
        </c:ser>
        <c:ser>
          <c:idx val="3"/>
          <c:order val="3"/>
          <c:tx>
            <c:strRef>
              <c:f>Samenvatting!$F$5</c:f>
              <c:strCache>
                <c:ptCount val="1"/>
                <c:pt idx="0">
                  <c:v>IST</c:v>
                </c:pt>
              </c:strCache>
            </c:strRef>
          </c:tx>
          <c:spPr>
            <a:solidFill>
              <a:srgbClr val="0008AC"/>
            </a:solidFill>
            <a:ln w="12700">
              <a:solidFill>
                <a:schemeClr val="tx1"/>
              </a:solidFill>
            </a:ln>
          </c:spPr>
          <c:val>
            <c:numRef>
              <c:f>Samenvatting!$F$6:$F$11</c:f>
              <c:numCache>
                <c:formatCode>0%</c:formatCode>
                <c:ptCount val="6"/>
                <c:pt idx="0">
                  <c:v>0.5</c:v>
                </c:pt>
                <c:pt idx="1">
                  <c:v>0.5</c:v>
                </c:pt>
                <c:pt idx="2">
                  <c:v>0.5</c:v>
                </c:pt>
                <c:pt idx="3">
                  <c:v>0.5</c:v>
                </c:pt>
                <c:pt idx="4">
                  <c:v>0.5</c:v>
                </c:pt>
                <c:pt idx="5">
                  <c:v>0.5</c:v>
                </c:pt>
              </c:numCache>
            </c:numRef>
          </c:val>
          <c:extLst>
            <c:ext xmlns:c16="http://schemas.microsoft.com/office/drawing/2014/chart" uri="{C3380CC4-5D6E-409C-BE32-E72D297353CC}">
              <c16:uniqueId val="{00000003-0C43-4AB6-9163-AEDCCF5119DF}"/>
            </c:ext>
          </c:extLst>
        </c:ser>
        <c:dLbls>
          <c:showLegendKey val="0"/>
          <c:showVal val="0"/>
          <c:showCatName val="0"/>
          <c:showSerName val="0"/>
          <c:showPercent val="0"/>
          <c:showBubbleSize val="0"/>
        </c:dLbls>
        <c:axId val="444954288"/>
        <c:axId val="444954680"/>
      </c:radarChart>
      <c:catAx>
        <c:axId val="444954288"/>
        <c:scaling>
          <c:orientation val="minMax"/>
        </c:scaling>
        <c:delete val="0"/>
        <c:axPos val="b"/>
        <c:majorGridlines/>
        <c:numFmt formatCode="General" sourceLinked="1"/>
        <c:majorTickMark val="out"/>
        <c:minorTickMark val="none"/>
        <c:tickLblPos val="nextTo"/>
        <c:txPr>
          <a:bodyPr rot="0" vert="horz"/>
          <a:lstStyle/>
          <a:p>
            <a:pPr>
              <a:defRPr sz="900" b="1" i="0" u="none" strike="noStrike" baseline="0">
                <a:solidFill>
                  <a:srgbClr val="000000"/>
                </a:solidFill>
                <a:latin typeface="Arial"/>
                <a:ea typeface="Arial"/>
                <a:cs typeface="Arial"/>
              </a:defRPr>
            </a:pPr>
            <a:endParaRPr lang="nl-NL"/>
          </a:p>
        </c:txPr>
        <c:crossAx val="444954680"/>
        <c:crosses val="autoZero"/>
        <c:auto val="0"/>
        <c:lblAlgn val="ctr"/>
        <c:lblOffset val="100"/>
        <c:noMultiLvlLbl val="0"/>
      </c:catAx>
      <c:valAx>
        <c:axId val="444954680"/>
        <c:scaling>
          <c:orientation val="minMax"/>
          <c:max val="1"/>
          <c:min val="0"/>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444954288"/>
        <c:crosses val="autoZero"/>
        <c:crossBetween val="between"/>
        <c:majorUnit val="0.2"/>
        <c:minorUnit val="0.04"/>
      </c:valAx>
      <c:spPr>
        <a:noFill/>
        <a:ln w="25400">
          <a:noFill/>
        </a:ln>
      </c:spPr>
    </c:plotArea>
    <c:legend>
      <c:legendPos val="r"/>
      <c:legendEntry>
        <c:idx val="0"/>
        <c:delete val="1"/>
      </c:legendEntry>
      <c:layout>
        <c:manualLayout>
          <c:xMode val="edge"/>
          <c:yMode val="edge"/>
          <c:x val="0.53785207400062396"/>
          <c:y val="0.91048236201124466"/>
          <c:w val="0.25214084247131757"/>
          <c:h val="8.6425426329905478E-2"/>
        </c:manualLayout>
      </c:layout>
      <c:overlay val="0"/>
      <c:spPr>
        <a:noFill/>
        <a:ln w="3175">
          <a:noFill/>
          <a:prstDash val="solid"/>
        </a:ln>
      </c:spPr>
      <c:txPr>
        <a:bodyPr/>
        <a:lstStyle/>
        <a:p>
          <a:pPr>
            <a:defRPr sz="700" b="0" i="0" u="none" strike="noStrike" baseline="0">
              <a:solidFill>
                <a:srgbClr val="000000"/>
              </a:solidFill>
              <a:latin typeface="Arial"/>
              <a:ea typeface="Arial"/>
              <a:cs typeface="Arial"/>
            </a:defRPr>
          </a:pPr>
          <a:endParaRPr lang="nl-NL"/>
        </a:p>
      </c:txPr>
    </c:legend>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oddHeader>&amp;A</c:oddHeader>
      <c:oddFooter>Page &amp;P</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nl-NL" sz="900" b="1" baseline="0">
                <a:solidFill>
                  <a:schemeClr val="tx1"/>
                </a:solidFill>
                <a:latin typeface="Arial" panose="020B0604020202020204" pitchFamily="34" charset="0"/>
                <a:cs typeface="Arial" panose="020B0604020202020204" pitchFamily="34" charset="0"/>
              </a:rPr>
              <a:t>Verbeterpotentieel: hoe langer de balk, hoe meer nog te winnen</a:t>
            </a:r>
            <a:br>
              <a:rPr lang="nl-NL" sz="900" b="1" baseline="0">
                <a:solidFill>
                  <a:schemeClr val="tx1"/>
                </a:solidFill>
                <a:latin typeface="Arial" panose="020B0604020202020204" pitchFamily="34" charset="0"/>
                <a:cs typeface="Arial" panose="020B0604020202020204" pitchFamily="34" charset="0"/>
              </a:rPr>
            </a:br>
            <a:r>
              <a:rPr lang="nl-NL" sz="900" b="0" baseline="0">
                <a:solidFill>
                  <a:schemeClr val="tx1"/>
                </a:solidFill>
                <a:latin typeface="Arial" panose="020B0604020202020204" pitchFamily="34" charset="0"/>
                <a:cs typeface="Arial" panose="020B0604020202020204" pitchFamily="34" charset="0"/>
              </a:rPr>
              <a:t>(verschil IST-SOLL  maal de waarde)</a:t>
            </a:r>
            <a:r>
              <a:rPr lang="nl-NL" sz="900" b="1" baseline="0">
                <a:solidFill>
                  <a:schemeClr val="tx1"/>
                </a:solidFill>
                <a:latin typeface="Arial" panose="020B0604020202020204" pitchFamily="34" charset="0"/>
                <a:cs typeface="Arial" panose="020B0604020202020204" pitchFamily="34" charset="0"/>
              </a:rPr>
              <a:t>	</a:t>
            </a:r>
            <a:endParaRPr lang="nl-NL" sz="900" b="1">
              <a:solidFill>
                <a:schemeClr val="tx1"/>
              </a:solidFill>
              <a:latin typeface="Arial" panose="020B0604020202020204" pitchFamily="34" charset="0"/>
              <a:cs typeface="Arial" panose="020B0604020202020204" pitchFamily="34" charset="0"/>
            </a:endParaRPr>
          </a:p>
        </c:rich>
      </c:tx>
      <c:layout>
        <c:manualLayout>
          <c:xMode val="edge"/>
          <c:yMode val="edge"/>
          <c:x val="0.12285212331604094"/>
          <c:y val="5.9845885046707584E-2"/>
        </c:manualLayout>
      </c:layout>
      <c:overlay val="0"/>
      <c:spPr>
        <a:noFill/>
        <a:ln>
          <a:noFill/>
        </a:ln>
        <a:effectLst/>
      </c:spPr>
      <c:txPr>
        <a:bodyPr rot="0" spcFirstLastPara="1" vertOverflow="ellipsis" vert="horz" wrap="square" anchor="ctr" anchorCtr="1"/>
        <a:lstStyle/>
        <a:p>
          <a:pPr algn="l">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nl-NL"/>
        </a:p>
      </c:txPr>
    </c:title>
    <c:autoTitleDeleted val="0"/>
    <c:plotArea>
      <c:layout>
        <c:manualLayout>
          <c:layoutTarget val="inner"/>
          <c:xMode val="edge"/>
          <c:yMode val="edge"/>
          <c:x val="0.3065743377822453"/>
          <c:y val="0.24482935506724215"/>
          <c:w val="0.66000162793450601"/>
          <c:h val="0.70006046434187907"/>
        </c:manualLayout>
      </c:layout>
      <c:barChart>
        <c:barDir val="bar"/>
        <c:grouping val="clustered"/>
        <c:varyColors val="0"/>
        <c:ser>
          <c:idx val="2"/>
          <c:order val="0"/>
          <c:tx>
            <c:strRef>
              <c:f>Samenvatting!$E$5</c:f>
              <c:strCache>
                <c:ptCount val="1"/>
                <c:pt idx="0">
                  <c:v>Waarde</c:v>
                </c:pt>
              </c:strCache>
            </c:strRef>
          </c:tx>
          <c:spPr>
            <a:solidFill>
              <a:srgbClr val="FFA401"/>
            </a:solidFill>
            <a:ln>
              <a:noFill/>
            </a:ln>
            <a:effectLst/>
          </c:spPr>
          <c:invertIfNegative val="0"/>
          <c:cat>
            <c:strRef>
              <c:f>Samenvatting!$D$6:$D$11</c:f>
              <c:strCache>
                <c:ptCount val="6"/>
                <c:pt idx="0">
                  <c:v>Taakafbakening</c:v>
                </c:pt>
                <c:pt idx="1">
                  <c:v>Werkvoorraad</c:v>
                </c:pt>
                <c:pt idx="2">
                  <c:v>Werkprocessen</c:v>
                </c:pt>
                <c:pt idx="3">
                  <c:v>Medewerkers</c:v>
                </c:pt>
                <c:pt idx="4">
                  <c:v>Samenwerking </c:v>
                </c:pt>
                <c:pt idx="5">
                  <c:v>Verbetercyclus</c:v>
                </c:pt>
              </c:strCache>
            </c:strRef>
          </c:cat>
          <c:val>
            <c:numRef>
              <c:f>Samenvatting!$I$6:$I$11</c:f>
              <c:numCache>
                <c:formatCode>0%</c:formatCode>
                <c:ptCount val="6"/>
                <c:pt idx="0">
                  <c:v>5.7915057915057924E-2</c:v>
                </c:pt>
                <c:pt idx="1">
                  <c:v>8.6872586872586893E-2</c:v>
                </c:pt>
                <c:pt idx="2">
                  <c:v>5.7915057915057924E-2</c:v>
                </c:pt>
                <c:pt idx="3">
                  <c:v>7.9633204633204641E-2</c:v>
                </c:pt>
                <c:pt idx="4">
                  <c:v>7.2393822393822402E-2</c:v>
                </c:pt>
                <c:pt idx="5">
                  <c:v>7.2393822393822402E-2</c:v>
                </c:pt>
              </c:numCache>
            </c:numRef>
          </c:val>
          <c:extLst>
            <c:ext xmlns:c16="http://schemas.microsoft.com/office/drawing/2014/chart" uri="{C3380CC4-5D6E-409C-BE32-E72D297353CC}">
              <c16:uniqueId val="{00000000-3C3F-4B15-8201-635AC92D7A1B}"/>
            </c:ext>
          </c:extLst>
        </c:ser>
        <c:dLbls>
          <c:showLegendKey val="0"/>
          <c:showVal val="0"/>
          <c:showCatName val="0"/>
          <c:showSerName val="0"/>
          <c:showPercent val="0"/>
          <c:showBubbleSize val="0"/>
        </c:dLbls>
        <c:gapWidth val="150"/>
        <c:axId val="444955072"/>
        <c:axId val="444952720"/>
      </c:barChart>
      <c:catAx>
        <c:axId val="4449550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nl-NL"/>
          </a:p>
        </c:txPr>
        <c:crossAx val="444952720"/>
        <c:crosses val="autoZero"/>
        <c:auto val="1"/>
        <c:lblAlgn val="ctr"/>
        <c:lblOffset val="100"/>
        <c:noMultiLvlLbl val="0"/>
      </c:catAx>
      <c:valAx>
        <c:axId val="4449527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49550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alori.n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alori.n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valori.nl/" TargetMode="Externa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8559800</xdr:colOff>
      <xdr:row>1</xdr:row>
      <xdr:rowOff>0</xdr:rowOff>
    </xdr:from>
    <xdr:to>
      <xdr:col>3</xdr:col>
      <xdr:colOff>19050</xdr:colOff>
      <xdr:row>2</xdr:row>
      <xdr:rowOff>0</xdr:rowOff>
    </xdr:to>
    <xdr:pic>
      <xdr:nvPicPr>
        <xdr:cNvPr id="4" name="Afbeelding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629650" y="57150"/>
          <a:ext cx="447040" cy="38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66675</xdr:colOff>
      <xdr:row>2</xdr:row>
      <xdr:rowOff>0</xdr:rowOff>
    </xdr:from>
    <xdr:to>
      <xdr:col>17</xdr:col>
      <xdr:colOff>209548</xdr:colOff>
      <xdr:row>3</xdr:row>
      <xdr:rowOff>78685</xdr:rowOff>
    </xdr:to>
    <xdr:pic>
      <xdr:nvPicPr>
        <xdr:cNvPr id="3" name="Afbeelding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8134350" y="219075"/>
          <a:ext cx="400050" cy="390525"/>
        </a:xfrm>
        <a:prstGeom prst="rect">
          <a:avLst/>
        </a:prstGeom>
      </xdr:spPr>
    </xdr:pic>
    <xdr:clientData/>
  </xdr:twoCellAnchor>
  <xdr:twoCellAnchor>
    <xdr:from>
      <xdr:col>2</xdr:col>
      <xdr:colOff>38100</xdr:colOff>
      <xdr:row>8</xdr:row>
      <xdr:rowOff>247649</xdr:rowOff>
    </xdr:from>
    <xdr:to>
      <xdr:col>5</xdr:col>
      <xdr:colOff>4480560</xdr:colOff>
      <xdr:row>8</xdr:row>
      <xdr:rowOff>1114424</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228600" y="1748789"/>
          <a:ext cx="62865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50">
              <a:solidFill>
                <a:schemeClr val="bg1"/>
              </a:solidFill>
            </a:rPr>
            <a:t>X = IST (huidige niveau), o = niveau nulmeting. Soll niet per regel maar per groep , op blad Samenvatting.</a:t>
          </a:r>
        </a:p>
        <a:p>
          <a:r>
            <a:rPr lang="nl-NL" sz="1050">
              <a:solidFill>
                <a:schemeClr val="bg1"/>
              </a:solidFill>
            </a:rPr>
            <a:t>Verbo</a:t>
          </a:r>
          <a:r>
            <a:rPr lang="nl-NL" sz="1050" baseline="0">
              <a:solidFill>
                <a:schemeClr val="bg1"/>
              </a:solidFill>
            </a:rPr>
            <a:t>rgen sub-verbeterpunten evt. tonen/verbergen met de Excel Outline functie (ctrl-8).</a:t>
          </a:r>
          <a:endParaRPr lang="nl-NL" sz="1050">
            <a:solidFill>
              <a:schemeClr val="bg1"/>
            </a:solidFill>
          </a:endParaRPr>
        </a:p>
        <a:p>
          <a:r>
            <a:rPr lang="nl-NL" sz="1050">
              <a:solidFill>
                <a:schemeClr val="bg1"/>
              </a:solidFill>
            </a:rPr>
            <a:t>De</a:t>
          </a:r>
          <a:r>
            <a:rPr lang="nl-NL" sz="1050" baseline="0">
              <a:solidFill>
                <a:schemeClr val="bg1"/>
              </a:solidFill>
            </a:rPr>
            <a:t> Waarde per item is relatief ten opzichte van </a:t>
          </a:r>
          <a:r>
            <a:rPr lang="nl-NL" sz="1050" i="1" baseline="0">
              <a:solidFill>
                <a:schemeClr val="bg1"/>
              </a:solidFill>
            </a:rPr>
            <a:t>alle</a:t>
          </a:r>
          <a:r>
            <a:rPr lang="nl-NL" sz="1050" baseline="0">
              <a:solidFill>
                <a:schemeClr val="bg1"/>
              </a:solidFill>
            </a:rPr>
            <a:t> andere items op de kaart.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38098</xdr:colOff>
      <xdr:row>14</xdr:row>
      <xdr:rowOff>129540</xdr:rowOff>
    </xdr:from>
    <xdr:to>
      <xdr:col>11</xdr:col>
      <xdr:colOff>5555</xdr:colOff>
      <xdr:row>38</xdr:row>
      <xdr:rowOff>49531</xdr:rowOff>
    </xdr:to>
    <xdr:graphicFrame macro="">
      <xdr:nvGraphicFramePr>
        <xdr:cNvPr id="2" name="Grafiek 2">
          <a:extLst>
            <a:ext uri="{FF2B5EF4-FFF2-40B4-BE49-F238E27FC236}">
              <a16:creationId xmlns:a16="http://schemas.microsoft.com/office/drawing/2014/main" id="{92A35603-C19B-4F26-8E7D-5C1C6948FD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390525</xdr:colOff>
      <xdr:row>0</xdr:row>
      <xdr:rowOff>85724</xdr:rowOff>
    </xdr:from>
    <xdr:ext cx="402763" cy="365873"/>
    <xdr:pic>
      <xdr:nvPicPr>
        <xdr:cNvPr id="4" name="Afbeelding 3">
          <a:hlinkClick xmlns:r="http://schemas.openxmlformats.org/officeDocument/2006/relationships" r:id="rId2"/>
          <a:extLst>
            <a:ext uri="{FF2B5EF4-FFF2-40B4-BE49-F238E27FC236}">
              <a16:creationId xmlns:a16="http://schemas.microsoft.com/office/drawing/2014/main" id="{4700DD32-F0A0-40FB-8C3C-5BB748EBB577}"/>
            </a:ext>
          </a:extLst>
        </xdr:cNvPr>
        <xdr:cNvPicPr>
          <a:picLocks noChangeAspect="1"/>
        </xdr:cNvPicPr>
      </xdr:nvPicPr>
      <xdr:blipFill>
        <a:blip xmlns:r="http://schemas.openxmlformats.org/officeDocument/2006/relationships" r:embed="rId3"/>
        <a:stretch>
          <a:fillRect/>
        </a:stretch>
      </xdr:blipFill>
      <xdr:spPr>
        <a:xfrm>
          <a:off x="8071485" y="85724"/>
          <a:ext cx="402763" cy="365873"/>
        </a:xfrm>
        <a:prstGeom prst="rect">
          <a:avLst/>
        </a:prstGeom>
      </xdr:spPr>
    </xdr:pic>
    <xdr:clientData/>
  </xdr:oneCellAnchor>
  <xdr:absoluteAnchor>
    <xdr:pos x="7677296" y="2673886"/>
    <xdr:ext cx="4846543" cy="2668065"/>
    <xdr:graphicFrame macro="">
      <xdr:nvGraphicFramePr>
        <xdr:cNvPr id="5" name="Grafiek 4">
          <a:extLst>
            <a:ext uri="{FF2B5EF4-FFF2-40B4-BE49-F238E27FC236}">
              <a16:creationId xmlns:a16="http://schemas.microsoft.com/office/drawing/2014/main" id="{C6A96096-72B7-4FD4-BA7F-91FDE4662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oneCellAnchor>
    <xdr:from>
      <xdr:col>11</xdr:col>
      <xdr:colOff>2997200</xdr:colOff>
      <xdr:row>1</xdr:row>
      <xdr:rowOff>0</xdr:rowOff>
    </xdr:from>
    <xdr:ext cx="439644" cy="383219"/>
    <xdr:pic>
      <xdr:nvPicPr>
        <xdr:cNvPr id="6" name="Afbeelding 5">
          <a:extLst>
            <a:ext uri="{FF2B5EF4-FFF2-40B4-BE49-F238E27FC236}">
              <a16:creationId xmlns:a16="http://schemas.microsoft.com/office/drawing/2014/main" id="{B60189A8-930F-40F2-9B95-371FECE737D7}"/>
            </a:ext>
            <a:ext uri="{147F2762-F138-4A5C-976F-8EAC2B608ADB}">
              <a16:predDERef xmlns:a16="http://schemas.microsoft.com/office/drawing/2014/main" pred="{C6A96096-72B7-4FD4-BA7F-91FDE4662574}"/>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9093200" y="85725"/>
          <a:ext cx="439644" cy="383219"/>
        </a:xfrm>
        <a:prstGeom prst="rect">
          <a:avLst/>
        </a:prstGeom>
      </xdr:spPr>
    </xdr:pic>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41"/>
  <sheetViews>
    <sheetView showGridLines="0" topLeftCell="B1" workbookViewId="0">
      <selection activeCell="B52" sqref="B52"/>
    </sheetView>
  </sheetViews>
  <sheetFormatPr baseColWidth="10" defaultColWidth="9.33203125" defaultRowHeight="13" x14ac:dyDescent="0.15"/>
  <cols>
    <col min="1" max="1" width="1" style="2" customWidth="1"/>
    <col min="2" max="2" width="126.33203125" style="1" customWidth="1"/>
    <col min="3" max="3" width="2.5" style="2" customWidth="1"/>
    <col min="4" max="16384" width="9.33203125" style="2"/>
  </cols>
  <sheetData>
    <row r="1" spans="2:4" customFormat="1" ht="4.5" customHeight="1" x14ac:dyDescent="0.15"/>
    <row r="2" spans="2:4" customFormat="1" ht="30.75" customHeight="1" x14ac:dyDescent="0.3">
      <c r="B2" s="239" t="s">
        <v>85</v>
      </c>
      <c r="C2" s="24"/>
    </row>
    <row r="3" spans="2:4" customFormat="1" ht="9" customHeight="1" x14ac:dyDescent="0.3">
      <c r="B3" s="3"/>
    </row>
    <row r="4" spans="2:4" x14ac:dyDescent="0.15">
      <c r="B4" s="6"/>
    </row>
    <row r="5" spans="2:4" customFormat="1" x14ac:dyDescent="0.15">
      <c r="B5" s="102"/>
    </row>
    <row r="6" spans="2:4" customFormat="1" x14ac:dyDescent="0.15"/>
    <row r="7" spans="2:4" ht="17" x14ac:dyDescent="0.15">
      <c r="B7" s="231" t="s">
        <v>0</v>
      </c>
      <c r="C7" s="8"/>
    </row>
    <row r="8" spans="2:4" customFormat="1" ht="28" x14ac:dyDescent="0.15">
      <c r="B8" s="308" t="s">
        <v>86</v>
      </c>
    </row>
    <row r="9" spans="2:4" customFormat="1" x14ac:dyDescent="0.15">
      <c r="D9" s="2"/>
    </row>
    <row r="10" spans="2:4" customFormat="1" x14ac:dyDescent="0.15">
      <c r="B10" s="102"/>
      <c r="D10" s="2"/>
    </row>
    <row r="11" spans="2:4" customFormat="1" x14ac:dyDescent="0.15">
      <c r="B11" s="7"/>
    </row>
    <row r="12" spans="2:4" customFormat="1" x14ac:dyDescent="0.15"/>
    <row r="13" spans="2:4" ht="17" x14ac:dyDescent="0.15">
      <c r="B13" s="231" t="s">
        <v>1</v>
      </c>
      <c r="C13" s="8"/>
    </row>
    <row r="14" spans="2:4" customFormat="1" x14ac:dyDescent="0.15">
      <c r="B14" s="102" t="s">
        <v>2</v>
      </c>
    </row>
    <row r="15" spans="2:4" customFormat="1" x14ac:dyDescent="0.15">
      <c r="B15" s="102" t="s">
        <v>3</v>
      </c>
    </row>
    <row r="16" spans="2:4" customFormat="1" x14ac:dyDescent="0.15">
      <c r="B16" s="102" t="s">
        <v>4</v>
      </c>
    </row>
    <row r="17" spans="2:3" customFormat="1" x14ac:dyDescent="0.15">
      <c r="B17" s="237" t="s">
        <v>5</v>
      </c>
    </row>
    <row r="18" spans="2:3" customFormat="1" x14ac:dyDescent="0.15">
      <c r="B18" s="102" t="s">
        <v>6</v>
      </c>
    </row>
    <row r="19" spans="2:3" customFormat="1" x14ac:dyDescent="0.15">
      <c r="B19" s="102" t="s">
        <v>7</v>
      </c>
    </row>
    <row r="20" spans="2:3" customFormat="1" x14ac:dyDescent="0.15">
      <c r="B20" s="102" t="s">
        <v>8</v>
      </c>
    </row>
    <row r="21" spans="2:3" customFormat="1" x14ac:dyDescent="0.15">
      <c r="B21" s="102" t="s">
        <v>9</v>
      </c>
    </row>
    <row r="22" spans="2:3" customFormat="1" x14ac:dyDescent="0.15">
      <c r="B22" s="237" t="s">
        <v>10</v>
      </c>
    </row>
    <row r="23" spans="2:3" customFormat="1" x14ac:dyDescent="0.15">
      <c r="B23" s="237" t="s">
        <v>11</v>
      </c>
    </row>
    <row r="25" spans="2:3" ht="17" hidden="1" x14ac:dyDescent="0.15">
      <c r="B25" s="231" t="s">
        <v>12</v>
      </c>
      <c r="C25" s="8"/>
    </row>
    <row r="26" spans="2:3" ht="4.5" hidden="1" customHeight="1" x14ac:dyDescent="0.15">
      <c r="B26" s="157"/>
    </row>
    <row r="27" spans="2:3" ht="14" hidden="1" x14ac:dyDescent="0.15">
      <c r="B27" s="217" t="s">
        <v>13</v>
      </c>
    </row>
    <row r="28" spans="2:3" ht="14" hidden="1" x14ac:dyDescent="0.15">
      <c r="B28" s="216" t="s">
        <v>14</v>
      </c>
    </row>
    <row r="29" spans="2:3" ht="14" hidden="1" x14ac:dyDescent="0.15">
      <c r="B29" s="216" t="s">
        <v>15</v>
      </c>
    </row>
    <row r="30" spans="2:3" ht="14" hidden="1" x14ac:dyDescent="0.15">
      <c r="B30" s="216" t="s">
        <v>16</v>
      </c>
    </row>
    <row r="31" spans="2:3" ht="14" hidden="1" x14ac:dyDescent="0.15">
      <c r="B31" s="216" t="s">
        <v>17</v>
      </c>
    </row>
    <row r="32" spans="2:3" customFormat="1" ht="21.75" hidden="1" customHeight="1" x14ac:dyDescent="0.15">
      <c r="B32" s="219" t="s">
        <v>18</v>
      </c>
    </row>
    <row r="33" spans="2:2" ht="14" hidden="1" x14ac:dyDescent="0.15">
      <c r="B33" s="216" t="s">
        <v>19</v>
      </c>
    </row>
    <row r="34" spans="2:2" ht="14" hidden="1" x14ac:dyDescent="0.15">
      <c r="B34" s="216" t="s">
        <v>20</v>
      </c>
    </row>
    <row r="35" spans="2:2" ht="14" hidden="1" x14ac:dyDescent="0.15">
      <c r="B35" s="216" t="s">
        <v>21</v>
      </c>
    </row>
    <row r="36" spans="2:2" customFormat="1" ht="21.75" hidden="1" customHeight="1" x14ac:dyDescent="0.15">
      <c r="B36" s="219" t="s">
        <v>22</v>
      </c>
    </row>
    <row r="37" spans="2:2" ht="13.5" hidden="1" customHeight="1" x14ac:dyDescent="0.15">
      <c r="B37" s="216" t="s">
        <v>23</v>
      </c>
    </row>
    <row r="38" spans="2:2" ht="20.25" hidden="1" customHeight="1" x14ac:dyDescent="0.15">
      <c r="B38" s="218" t="s">
        <v>24</v>
      </c>
    </row>
    <row r="39" spans="2:2" ht="15.75" hidden="1" customHeight="1" x14ac:dyDescent="0.15">
      <c r="B39" s="238" t="s">
        <v>25</v>
      </c>
    </row>
    <row r="40" spans="2:2" ht="14" hidden="1" x14ac:dyDescent="0.15">
      <c r="B40" s="238" t="s">
        <v>26</v>
      </c>
    </row>
    <row r="41" spans="2:2" ht="14" hidden="1" x14ac:dyDescent="0.15">
      <c r="B41" s="238" t="s">
        <v>27</v>
      </c>
    </row>
  </sheetData>
  <phoneticPr fontId="0" type="noConversion"/>
  <pageMargins left="0.72" right="0.28999999999999998" top="0.43" bottom="1" header="0.32" footer="0.5"/>
  <pageSetup paperSize="9" scale="87" fitToHeight="0" orientation="portrait" r:id="rId1"/>
  <headerFooter alignWithMargins="0">
    <oddFooter>&amp;L&amp;"Arial,Cursief"&amp;8&amp;F, &amp;A &amp;D &amp;T&amp;R&amp;"Arial,Cursief"&amp;8(c) Valori B.V.</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79"/>
  <sheetViews>
    <sheetView showGridLines="0" tabSelected="1" zoomScale="140" zoomScaleNormal="140" workbookViewId="0">
      <pane xSplit="6" ySplit="10" topLeftCell="G11" activePane="bottomRight" state="frozen"/>
      <selection pane="topRight" activeCell="G1" sqref="G1"/>
      <selection pane="bottomLeft" activeCell="A11" sqref="A11"/>
      <selection pane="bottomRight" activeCell="O14" sqref="O14"/>
    </sheetView>
  </sheetViews>
  <sheetFormatPr baseColWidth="10" defaultColWidth="8.6640625" defaultRowHeight="13" outlineLevelRow="2" outlineLevelCol="2" x14ac:dyDescent="0.15"/>
  <cols>
    <col min="1" max="1" width="1.1640625" customWidth="1"/>
    <col min="2" max="2" width="1.5" customWidth="1"/>
    <col min="3" max="3" width="3.5" customWidth="1"/>
    <col min="4" max="4" width="2.33203125" customWidth="1"/>
    <col min="5" max="5" width="56.83203125" customWidth="1"/>
    <col min="6" max="6" width="66" style="19" customWidth="1"/>
    <col min="7" max="7" width="0.6640625" style="9" customWidth="1"/>
    <col min="8" max="8" width="4.33203125" style="9" customWidth="1"/>
    <col min="9" max="9" width="0.6640625" style="9" customWidth="1"/>
    <col min="10" max="10" width="3" customWidth="1"/>
    <col min="11" max="11" width="0.6640625" style="9" customWidth="1"/>
    <col min="12" max="15" width="3" style="120" customWidth="1"/>
    <col min="16" max="16" width="3" customWidth="1"/>
    <col min="17" max="17" width="0.6640625" style="9" customWidth="1"/>
    <col min="18" max="18" width="3.33203125" customWidth="1"/>
    <col min="19" max="21" width="5" hidden="1" customWidth="1" outlineLevel="2"/>
    <col min="22" max="22" width="9" hidden="1" customWidth="1" outlineLevel="2"/>
    <col min="23" max="23" width="9.33203125" hidden="1" customWidth="1" outlineLevel="2"/>
    <col min="24" max="24" width="10.6640625" hidden="1" customWidth="1" outlineLevel="2"/>
    <col min="25" max="25" width="26.33203125" hidden="1" customWidth="1" outlineLevel="2"/>
    <col min="26" max="26" width="12.6640625" hidden="1" customWidth="1" outlineLevel="2"/>
    <col min="27" max="27" width="8.6640625" hidden="1" customWidth="1" outlineLevel="2"/>
    <col min="28" max="28" width="0.1640625" customWidth="1" outlineLevel="2"/>
    <col min="29" max="30" width="0.5" customWidth="1"/>
    <col min="31" max="31" width="67" style="114" customWidth="1"/>
    <col min="32" max="33" width="37.6640625" customWidth="1"/>
  </cols>
  <sheetData>
    <row r="1" spans="1:32" ht="14" thickBot="1" x14ac:dyDescent="0.2">
      <c r="F1"/>
      <c r="G1"/>
      <c r="H1"/>
      <c r="I1"/>
      <c r="K1"/>
      <c r="P1" s="120"/>
      <c r="Q1"/>
      <c r="S1" s="152"/>
      <c r="T1" s="152"/>
      <c r="U1" s="152"/>
      <c r="V1" s="152"/>
      <c r="W1" s="152"/>
      <c r="X1" s="303"/>
      <c r="Y1" s="174"/>
      <c r="Z1" s="174"/>
      <c r="AA1" s="174"/>
      <c r="AB1" s="174"/>
    </row>
    <row r="2" spans="1:32" ht="8.25" customHeight="1" thickTop="1" thickBot="1" x14ac:dyDescent="0.2">
      <c r="B2" s="267" t="s">
        <v>28</v>
      </c>
      <c r="C2" s="31"/>
      <c r="D2" s="31"/>
      <c r="E2" s="31"/>
      <c r="F2" s="32"/>
      <c r="G2" s="33"/>
      <c r="H2" s="33"/>
      <c r="I2" s="33"/>
      <c r="J2" s="31"/>
      <c r="K2" s="33"/>
      <c r="L2" s="121"/>
      <c r="M2" s="121"/>
      <c r="N2" s="121"/>
      <c r="O2" s="121"/>
      <c r="P2" s="121"/>
      <c r="Q2" s="33"/>
      <c r="R2" s="31"/>
      <c r="S2" s="152"/>
      <c r="T2" s="152"/>
      <c r="U2" s="152"/>
      <c r="V2" s="152"/>
      <c r="W2" s="152"/>
      <c r="X2" s="303"/>
      <c r="Y2" s="174"/>
      <c r="Z2" s="174"/>
      <c r="AA2" s="174"/>
      <c r="AB2" s="174"/>
      <c r="AC2" s="34"/>
      <c r="AD2" s="116"/>
    </row>
    <row r="3" spans="1:32" ht="26" thickBot="1" x14ac:dyDescent="0.2">
      <c r="A3" s="69"/>
      <c r="B3" s="70"/>
      <c r="C3" s="240" t="s">
        <v>29</v>
      </c>
      <c r="D3" s="71"/>
      <c r="E3" s="71"/>
      <c r="F3" s="71"/>
      <c r="G3" s="71"/>
      <c r="H3" s="71"/>
      <c r="I3" s="71"/>
      <c r="J3" s="71"/>
      <c r="K3" s="71"/>
      <c r="L3" s="122"/>
      <c r="M3" s="122"/>
      <c r="N3" s="122"/>
      <c r="O3" s="122"/>
      <c r="P3" s="122"/>
      <c r="Q3" s="71"/>
      <c r="R3" s="71"/>
      <c r="S3" s="324" t="s">
        <v>30</v>
      </c>
      <c r="T3" s="325"/>
      <c r="U3" s="325"/>
      <c r="V3" s="325"/>
      <c r="W3" s="325"/>
      <c r="X3" s="326"/>
      <c r="Y3" s="313" t="s">
        <v>31</v>
      </c>
      <c r="Z3" s="314"/>
      <c r="AA3" s="314"/>
      <c r="AB3" s="315"/>
      <c r="AC3" s="72"/>
      <c r="AD3" s="117"/>
    </row>
    <row r="4" spans="1:32" x14ac:dyDescent="0.15">
      <c r="B4" s="37"/>
      <c r="C4" s="13"/>
      <c r="D4" s="13"/>
      <c r="E4" s="13"/>
      <c r="F4" s="20"/>
      <c r="G4" s="14"/>
      <c r="H4" s="128"/>
      <c r="I4" s="14"/>
      <c r="J4" s="13"/>
      <c r="K4" s="14"/>
      <c r="L4" s="123"/>
      <c r="M4" s="123"/>
      <c r="N4" s="123"/>
      <c r="O4" s="123"/>
      <c r="P4" s="123"/>
      <c r="Q4" s="14"/>
      <c r="R4" s="13"/>
      <c r="S4" s="323" t="s">
        <v>32</v>
      </c>
      <c r="T4" s="152"/>
      <c r="U4" s="152"/>
      <c r="V4" s="152"/>
      <c r="W4" s="152"/>
      <c r="X4" s="323" t="s">
        <v>33</v>
      </c>
      <c r="Y4" s="321" t="s">
        <v>34</v>
      </c>
      <c r="Z4" s="174"/>
      <c r="AA4" s="174"/>
      <c r="AB4" s="174"/>
      <c r="AC4" s="38"/>
      <c r="AD4" s="116"/>
    </row>
    <row r="5" spans="1:32" ht="20" x14ac:dyDescent="0.15">
      <c r="B5" s="35"/>
      <c r="C5" s="25"/>
      <c r="D5" s="12" t="s">
        <v>35</v>
      </c>
      <c r="E5" s="12"/>
      <c r="F5" s="30"/>
      <c r="G5" s="27"/>
      <c r="H5" s="26"/>
      <c r="I5" s="27"/>
      <c r="J5" s="26"/>
      <c r="K5" s="27"/>
      <c r="L5" s="124"/>
      <c r="M5" s="124"/>
      <c r="N5" s="124"/>
      <c r="O5" s="124"/>
      <c r="P5" s="124"/>
      <c r="Q5" s="27"/>
      <c r="R5" s="26"/>
      <c r="S5" s="323"/>
      <c r="T5" s="152"/>
      <c r="U5" s="152"/>
      <c r="V5" s="152"/>
      <c r="W5" s="152"/>
      <c r="X5" s="323"/>
      <c r="Y5" s="322"/>
      <c r="Z5" s="174"/>
      <c r="AA5" s="174"/>
      <c r="AB5" s="174"/>
      <c r="AC5" s="36"/>
      <c r="AD5" s="118"/>
    </row>
    <row r="6" spans="1:32" ht="20" x14ac:dyDescent="0.15">
      <c r="B6" s="35"/>
      <c r="C6" s="25"/>
      <c r="D6" s="12" t="s">
        <v>36</v>
      </c>
      <c r="E6" s="12"/>
      <c r="F6" s="307"/>
      <c r="G6" s="27"/>
      <c r="H6" s="26"/>
      <c r="I6" s="27"/>
      <c r="J6" s="26"/>
      <c r="K6" s="27"/>
      <c r="L6" s="124"/>
      <c r="M6" s="124"/>
      <c r="N6" s="124"/>
      <c r="O6" s="124"/>
      <c r="P6" s="124"/>
      <c r="Q6" s="27"/>
      <c r="R6" s="26"/>
      <c r="S6" s="323"/>
      <c r="T6" s="152"/>
      <c r="U6" s="152"/>
      <c r="V6" s="152"/>
      <c r="W6" s="152"/>
      <c r="X6" s="323"/>
      <c r="Y6" s="322"/>
      <c r="Z6" s="174"/>
      <c r="AA6" s="174"/>
      <c r="AB6" s="174"/>
      <c r="AC6" s="36"/>
      <c r="AD6" s="118"/>
    </row>
    <row r="7" spans="1:32" ht="13" customHeight="1" x14ac:dyDescent="0.15">
      <c r="B7" s="35"/>
      <c r="C7" s="25"/>
      <c r="D7" s="12" t="s">
        <v>37</v>
      </c>
      <c r="E7" s="12"/>
      <c r="F7" s="30"/>
      <c r="G7" s="27"/>
      <c r="H7" s="26"/>
      <c r="I7" s="27"/>
      <c r="J7" s="26"/>
      <c r="K7" s="27"/>
      <c r="L7" s="124"/>
      <c r="M7" s="124"/>
      <c r="N7" s="124"/>
      <c r="O7" s="124"/>
      <c r="P7" s="124"/>
      <c r="Q7" s="27"/>
      <c r="R7" s="26"/>
      <c r="S7" s="323"/>
      <c r="T7" s="152"/>
      <c r="U7" s="152"/>
      <c r="V7" s="152"/>
      <c r="W7" s="152"/>
      <c r="X7" s="323"/>
      <c r="Y7" s="322"/>
      <c r="Z7" s="174"/>
      <c r="AA7" s="174"/>
      <c r="AB7" s="174"/>
      <c r="AC7" s="36"/>
      <c r="AD7" s="118"/>
    </row>
    <row r="8" spans="1:32" ht="12" customHeight="1" thickBot="1" x14ac:dyDescent="0.2">
      <c r="B8" s="37"/>
      <c r="C8" s="13"/>
      <c r="D8" s="13"/>
      <c r="E8" s="13"/>
      <c r="F8" s="20"/>
      <c r="G8" s="14"/>
      <c r="H8" s="14"/>
      <c r="I8" s="14"/>
      <c r="J8" s="13"/>
      <c r="K8" s="14"/>
      <c r="L8" s="123"/>
      <c r="M8" s="123"/>
      <c r="N8" s="123"/>
      <c r="O8" s="123"/>
      <c r="P8" s="123"/>
      <c r="Q8" s="14"/>
      <c r="R8" s="13"/>
      <c r="S8" s="323"/>
      <c r="T8" s="152"/>
      <c r="U8" s="152"/>
      <c r="V8" s="152"/>
      <c r="W8" s="152"/>
      <c r="X8" s="323"/>
      <c r="Y8" s="322"/>
      <c r="Z8" s="174"/>
      <c r="AA8" s="174"/>
      <c r="AB8" s="174"/>
      <c r="AC8" s="38"/>
      <c r="AD8" s="116"/>
    </row>
    <row r="9" spans="1:32" ht="107" customHeight="1" thickBot="1" x14ac:dyDescent="0.2">
      <c r="B9" s="39"/>
      <c r="C9" s="23"/>
      <c r="D9" s="53" t="s">
        <v>38</v>
      </c>
      <c r="E9" s="241"/>
      <c r="F9" s="21"/>
      <c r="G9" s="50"/>
      <c r="H9" s="130" t="s">
        <v>39</v>
      </c>
      <c r="I9" s="130"/>
      <c r="J9" s="131" t="s">
        <v>40</v>
      </c>
      <c r="K9" s="130"/>
      <c r="L9" s="132" t="s">
        <v>113</v>
      </c>
      <c r="M9" s="132" t="s">
        <v>41</v>
      </c>
      <c r="N9" s="132" t="s">
        <v>114</v>
      </c>
      <c r="O9" s="132" t="s">
        <v>41</v>
      </c>
      <c r="P9" s="132" t="s">
        <v>115</v>
      </c>
      <c r="Q9" s="130"/>
      <c r="S9" s="323"/>
      <c r="T9" s="303" t="s">
        <v>42</v>
      </c>
      <c r="U9" s="303" t="s">
        <v>43</v>
      </c>
      <c r="V9" s="303" t="s">
        <v>44</v>
      </c>
      <c r="W9" s="303" t="s">
        <v>45</v>
      </c>
      <c r="X9" s="323"/>
      <c r="Y9" s="322"/>
      <c r="Z9" s="302" t="s">
        <v>42</v>
      </c>
      <c r="AA9" s="302" t="s">
        <v>43</v>
      </c>
      <c r="AB9" s="302" t="s">
        <v>46</v>
      </c>
      <c r="AC9" s="51"/>
      <c r="AD9" s="52"/>
      <c r="AE9" s="305"/>
    </row>
    <row r="10" spans="1:32" ht="14" customHeight="1" x14ac:dyDescent="0.15">
      <c r="B10" s="39"/>
      <c r="C10" s="242"/>
      <c r="D10" s="242"/>
      <c r="E10" s="242"/>
      <c r="F10" s="243"/>
      <c r="G10" s="244"/>
      <c r="H10" s="244"/>
      <c r="I10" s="244"/>
      <c r="J10" s="242"/>
      <c r="K10" s="244"/>
      <c r="L10" s="245"/>
      <c r="M10" s="245"/>
      <c r="N10" s="245"/>
      <c r="O10" s="245"/>
      <c r="P10" s="245"/>
      <c r="Q10" s="131" t="s">
        <v>47</v>
      </c>
      <c r="R10" s="246"/>
      <c r="S10" s="159"/>
      <c r="T10" s="159"/>
      <c r="U10" s="159"/>
      <c r="V10" s="159"/>
      <c r="W10" s="159"/>
      <c r="X10" s="160"/>
      <c r="Y10" s="175"/>
      <c r="Z10" s="175"/>
      <c r="AA10" s="175"/>
      <c r="AB10" s="175"/>
      <c r="AC10" s="40"/>
      <c r="AE10" s="126"/>
    </row>
    <row r="11" spans="1:32" s="99" customFormat="1" x14ac:dyDescent="0.15">
      <c r="A11" s="268"/>
      <c r="B11" s="93"/>
      <c r="C11" s="319">
        <v>1</v>
      </c>
      <c r="D11" s="320"/>
      <c r="E11" s="247" t="s">
        <v>87</v>
      </c>
      <c r="F11" s="309" t="s">
        <v>88</v>
      </c>
      <c r="G11" s="248"/>
      <c r="H11" s="248"/>
      <c r="I11" s="248"/>
      <c r="J11" s="249" t="s">
        <v>48</v>
      </c>
      <c r="K11" s="248"/>
      <c r="L11" s="250" t="s">
        <v>49</v>
      </c>
      <c r="M11" s="250" t="s">
        <v>50</v>
      </c>
      <c r="N11" s="248">
        <v>0</v>
      </c>
      <c r="O11" s="248" t="s">
        <v>51</v>
      </c>
      <c r="P11" s="249" t="s">
        <v>52</v>
      </c>
      <c r="Q11" s="248"/>
      <c r="R11" s="251"/>
      <c r="S11" s="252"/>
      <c r="T11" s="252"/>
      <c r="U11" s="252"/>
      <c r="V11" s="252"/>
      <c r="W11" s="252"/>
      <c r="X11" s="253"/>
      <c r="Y11" s="254"/>
      <c r="Z11" s="254"/>
      <c r="AA11" s="254"/>
      <c r="AB11" s="254"/>
      <c r="AC11" s="98"/>
      <c r="AD11" s="268"/>
      <c r="AE11" s="274" t="s">
        <v>112</v>
      </c>
      <c r="AF11" s="268"/>
    </row>
    <row r="12" spans="1:32" s="2" customFormat="1" x14ac:dyDescent="0.15">
      <c r="A12" s="107"/>
      <c r="B12" s="73"/>
      <c r="C12" s="74"/>
      <c r="D12" s="75" t="s">
        <v>53</v>
      </c>
      <c r="E12" s="76" t="s">
        <v>108</v>
      </c>
      <c r="F12" s="280" t="s">
        <v>116</v>
      </c>
      <c r="G12" s="77"/>
      <c r="H12" s="78">
        <v>10</v>
      </c>
      <c r="I12" s="77"/>
      <c r="J12" s="150"/>
      <c r="K12" s="77"/>
      <c r="L12" s="143"/>
      <c r="M12" s="144"/>
      <c r="N12" s="144" t="s">
        <v>54</v>
      </c>
      <c r="O12" s="144"/>
      <c r="P12" s="145"/>
      <c r="Q12" s="77"/>
      <c r="R12" s="137">
        <f>V12-T12</f>
        <v>20</v>
      </c>
      <c r="S12" s="161">
        <f>MAX(MATCH("X",J12:P12,0)-3,0)</f>
        <v>2</v>
      </c>
      <c r="T12" s="161">
        <f>IF(J12="X",0,(S12*H12))</f>
        <v>20</v>
      </c>
      <c r="U12" s="163"/>
      <c r="V12" s="161">
        <f>IF(J12="X",0,H12*4)</f>
        <v>40</v>
      </c>
      <c r="W12" s="161"/>
      <c r="X12" s="162">
        <f>IF(COUNTIF(J12:P12,"X")&lt;&gt;1,1,0)</f>
        <v>0</v>
      </c>
      <c r="Y12" s="176">
        <f>MAX(MATCH("O",J12:P12,-1)-3,0)</f>
        <v>2</v>
      </c>
      <c r="Z12" s="176">
        <f>Y12*H12</f>
        <v>20</v>
      </c>
      <c r="AA12" s="177"/>
      <c r="AB12" s="176"/>
      <c r="AC12" s="79"/>
      <c r="AD12" s="107"/>
      <c r="AE12" s="275"/>
    </row>
    <row r="13" spans="1:32" s="2" customFormat="1" x14ac:dyDescent="0.15">
      <c r="B13" s="73"/>
      <c r="C13" s="74"/>
      <c r="D13" s="75" t="s">
        <v>55</v>
      </c>
      <c r="E13" s="280" t="s">
        <v>117</v>
      </c>
      <c r="F13" s="280" t="s">
        <v>118</v>
      </c>
      <c r="G13" s="77"/>
      <c r="H13" s="78">
        <v>10</v>
      </c>
      <c r="I13" s="77"/>
      <c r="J13" s="150"/>
      <c r="K13" s="77"/>
      <c r="L13" s="143"/>
      <c r="M13" s="144"/>
      <c r="N13" s="144" t="s">
        <v>54</v>
      </c>
      <c r="O13" s="144"/>
      <c r="P13" s="145"/>
      <c r="Q13" s="77"/>
      <c r="R13" s="137">
        <f t="shared" ref="R13:R14" si="0">V13-T13</f>
        <v>20</v>
      </c>
      <c r="S13" s="161">
        <f>MAX(MATCH("X",J13:P13,0)-3,0)</f>
        <v>2</v>
      </c>
      <c r="T13" s="161">
        <f t="shared" ref="T13:T14" si="1">IF(J13="X",0,(S13*H13))</f>
        <v>20</v>
      </c>
      <c r="U13" s="163"/>
      <c r="V13" s="161">
        <f t="shared" ref="V13:V14" si="2">IF(J13="X",0,H13*4)</f>
        <v>40</v>
      </c>
      <c r="W13" s="161"/>
      <c r="X13" s="162">
        <f>IF(COUNTIF(J13:P13,"X")&lt;&gt;1,1,0)</f>
        <v>0</v>
      </c>
      <c r="Y13" s="176">
        <f>MAX(MATCH("O",J13:P13,-1)-3,0)</f>
        <v>2</v>
      </c>
      <c r="Z13" s="176">
        <f t="shared" ref="Z13:Z14" si="3">Y13*H13</f>
        <v>20</v>
      </c>
      <c r="AA13" s="177"/>
      <c r="AB13" s="176"/>
      <c r="AC13" s="79"/>
      <c r="AE13" s="275"/>
    </row>
    <row r="14" spans="1:32" s="2" customFormat="1" ht="13" customHeight="1" collapsed="1" x14ac:dyDescent="0.15">
      <c r="A14" s="107"/>
      <c r="B14" s="73"/>
      <c r="C14" s="74"/>
      <c r="D14" s="75" t="s">
        <v>56</v>
      </c>
      <c r="E14" s="280" t="s">
        <v>119</v>
      </c>
      <c r="F14" s="280" t="s">
        <v>120</v>
      </c>
      <c r="G14" s="77"/>
      <c r="H14" s="78">
        <v>10</v>
      </c>
      <c r="I14" s="77"/>
      <c r="J14" s="150"/>
      <c r="K14" s="77"/>
      <c r="L14" s="144"/>
      <c r="M14" s="144"/>
      <c r="N14" s="144" t="s">
        <v>54</v>
      </c>
      <c r="O14" s="144"/>
      <c r="P14" s="145"/>
      <c r="Q14" s="77"/>
      <c r="R14" s="137">
        <f t="shared" si="0"/>
        <v>20</v>
      </c>
      <c r="S14" s="161">
        <f>MAX(MATCH("X",J14:P14,0)-3,0)</f>
        <v>2</v>
      </c>
      <c r="T14" s="161">
        <f t="shared" si="1"/>
        <v>20</v>
      </c>
      <c r="U14" s="163"/>
      <c r="V14" s="161">
        <f t="shared" si="2"/>
        <v>40</v>
      </c>
      <c r="W14" s="161"/>
      <c r="X14" s="162">
        <f>IF(COUNTIF(J14:P14,"X")&lt;&gt;1,1,0)</f>
        <v>0</v>
      </c>
      <c r="Y14" s="176">
        <f>MAX(MATCH("O",J14:P14,-1)-3,0)</f>
        <v>2</v>
      </c>
      <c r="Z14" s="176">
        <f t="shared" si="3"/>
        <v>20</v>
      </c>
      <c r="AA14" s="177"/>
      <c r="AB14" s="176"/>
      <c r="AC14" s="79"/>
      <c r="AD14" s="107"/>
      <c r="AE14" s="275"/>
    </row>
    <row r="15" spans="1:32" s="2" customFormat="1" hidden="1" x14ac:dyDescent="0.15">
      <c r="A15" s="107"/>
      <c r="B15" s="73"/>
      <c r="C15" s="74"/>
      <c r="D15" s="75" t="s">
        <v>57</v>
      </c>
      <c r="E15" s="76" t="s">
        <v>84</v>
      </c>
      <c r="F15" s="280"/>
      <c r="G15" s="77"/>
      <c r="H15" s="78">
        <v>10</v>
      </c>
      <c r="I15" s="77"/>
      <c r="J15" s="150" t="s">
        <v>54</v>
      </c>
      <c r="K15" s="77"/>
      <c r="L15" s="143"/>
      <c r="M15" s="144"/>
      <c r="N15" s="144"/>
      <c r="O15" s="144"/>
      <c r="P15" s="145"/>
      <c r="Q15" s="77"/>
      <c r="R15" s="137">
        <f>V15-T15</f>
        <v>0</v>
      </c>
      <c r="S15" s="161">
        <f>MAX(MATCH("X",J15:P15,0)-3,0)</f>
        <v>0</v>
      </c>
      <c r="T15" s="161">
        <f>IF(J15="X",0,(S15*H15))</f>
        <v>0</v>
      </c>
      <c r="U15" s="163"/>
      <c r="V15" s="161">
        <f>IF(J15="X",0,H15*4)</f>
        <v>0</v>
      </c>
      <c r="W15" s="161"/>
      <c r="X15" s="162">
        <f>IF(COUNTIF(J15:P15,"X")&lt;&gt;1,1,0)</f>
        <v>0</v>
      </c>
      <c r="Y15" s="176">
        <f>MAX(MATCH("O",J15:P15,-1)-3,0)</f>
        <v>0</v>
      </c>
      <c r="Z15" s="176">
        <f>Y15*H15</f>
        <v>0</v>
      </c>
      <c r="AA15" s="177"/>
      <c r="AB15" s="176"/>
      <c r="AC15" s="79"/>
      <c r="AD15" s="107"/>
      <c r="AE15" s="275"/>
    </row>
    <row r="16" spans="1:32" s="2" customFormat="1" x14ac:dyDescent="0.15">
      <c r="B16" s="82"/>
      <c r="C16" s="83"/>
      <c r="D16" s="83"/>
      <c r="E16" s="84"/>
      <c r="F16" s="282"/>
      <c r="G16" s="86"/>
      <c r="H16" s="87" t="str">
        <f>IF(X17=0,"","FOUT: zet in elke regel precies 1 kruisje!")</f>
        <v/>
      </c>
      <c r="I16" s="86"/>
      <c r="J16" s="140"/>
      <c r="K16" s="86"/>
      <c r="L16" s="140"/>
      <c r="M16" s="140"/>
      <c r="N16" s="140"/>
      <c r="O16" s="140"/>
      <c r="P16" s="140"/>
      <c r="Q16" s="86"/>
      <c r="R16" s="134"/>
      <c r="S16" s="164"/>
      <c r="T16" s="164"/>
      <c r="U16" s="164"/>
      <c r="V16" s="164"/>
      <c r="W16" s="164"/>
      <c r="X16" s="165"/>
      <c r="Y16" s="178"/>
      <c r="Z16" s="178"/>
      <c r="AA16" s="178"/>
      <c r="AB16" s="178"/>
      <c r="AC16" s="89"/>
      <c r="AD16" s="90"/>
      <c r="AE16" s="276" t="s">
        <v>58</v>
      </c>
    </row>
    <row r="17" spans="1:32" s="99" customFormat="1" ht="14" x14ac:dyDescent="0.15">
      <c r="A17" s="268"/>
      <c r="B17" s="93"/>
      <c r="C17" s="94"/>
      <c r="D17" s="94"/>
      <c r="E17" s="95" t="str">
        <f>_xlfn.CONCAT("score ",E11)</f>
        <v>score Taakafbakening</v>
      </c>
      <c r="F17" s="288">
        <f>IF(W17=0,"n.v.t.",U17/W17)</f>
        <v>0.5</v>
      </c>
      <c r="G17" s="97"/>
      <c r="H17" s="129"/>
      <c r="I17" s="97"/>
      <c r="J17" s="141"/>
      <c r="K17" s="97"/>
      <c r="L17" s="142"/>
      <c r="M17" s="142"/>
      <c r="N17" s="142"/>
      <c r="O17" s="142"/>
      <c r="P17" s="142"/>
      <c r="Q17" s="97"/>
      <c r="R17" s="135"/>
      <c r="S17" s="164"/>
      <c r="T17" s="164"/>
      <c r="U17" s="166">
        <f>SUM(T11:T16)</f>
        <v>60</v>
      </c>
      <c r="V17" s="167"/>
      <c r="W17" s="166">
        <f>SUM(V11:V16)</f>
        <v>120</v>
      </c>
      <c r="X17" s="168">
        <f>SUM(X11:X16)</f>
        <v>0</v>
      </c>
      <c r="Y17" s="188"/>
      <c r="Z17" s="188"/>
      <c r="AA17" s="179">
        <f>SUM(Z11:Z16)</f>
        <v>60</v>
      </c>
      <c r="AB17" s="187">
        <f>IF(W17=0,"n.v.t.",AA17/W17)</f>
        <v>0.5</v>
      </c>
      <c r="AC17" s="98"/>
      <c r="AD17" s="268"/>
      <c r="AE17" s="277" t="s">
        <v>58</v>
      </c>
      <c r="AF17" s="268"/>
    </row>
    <row r="18" spans="1:32" s="2" customFormat="1" x14ac:dyDescent="0.15">
      <c r="B18" s="82"/>
      <c r="C18" s="88"/>
      <c r="D18" s="88"/>
      <c r="E18" s="91"/>
      <c r="F18" s="283"/>
      <c r="G18" s="88"/>
      <c r="H18" s="88"/>
      <c r="I18" s="88"/>
      <c r="J18" s="139"/>
      <c r="K18" s="88"/>
      <c r="L18" s="139"/>
      <c r="M18" s="139"/>
      <c r="N18" s="139"/>
      <c r="O18" s="139"/>
      <c r="P18" s="139"/>
      <c r="Q18" s="88"/>
      <c r="R18" s="136"/>
      <c r="S18" s="164"/>
      <c r="T18" s="164"/>
      <c r="U18" s="164"/>
      <c r="V18" s="164"/>
      <c r="W18" s="164"/>
      <c r="X18" s="165"/>
      <c r="Y18" s="178"/>
      <c r="Z18" s="178"/>
      <c r="AA18" s="178"/>
      <c r="AB18" s="178"/>
      <c r="AC18" s="89"/>
      <c r="AD18" s="90"/>
      <c r="AE18" s="278" t="s">
        <v>58</v>
      </c>
    </row>
    <row r="19" spans="1:32" s="99" customFormat="1" x14ac:dyDescent="0.15">
      <c r="A19" s="268"/>
      <c r="B19" s="93"/>
      <c r="C19" s="317">
        <v>2</v>
      </c>
      <c r="D19" s="318"/>
      <c r="E19" s="255" t="s">
        <v>89</v>
      </c>
      <c r="F19" s="310" t="s">
        <v>90</v>
      </c>
      <c r="G19" s="256"/>
      <c r="H19" s="256"/>
      <c r="I19" s="256"/>
      <c r="J19" s="257" t="s">
        <v>48</v>
      </c>
      <c r="K19" s="256"/>
      <c r="L19" s="258" t="s">
        <v>49</v>
      </c>
      <c r="M19" s="258" t="s">
        <v>50</v>
      </c>
      <c r="N19" s="256">
        <v>0</v>
      </c>
      <c r="O19" s="256" t="s">
        <v>51</v>
      </c>
      <c r="P19" s="257" t="s">
        <v>52</v>
      </c>
      <c r="Q19" s="256"/>
      <c r="R19" s="251"/>
      <c r="S19" s="252"/>
      <c r="T19" s="252"/>
      <c r="U19" s="252"/>
      <c r="V19" s="252"/>
      <c r="W19" s="252"/>
      <c r="X19" s="253"/>
      <c r="Y19" s="254"/>
      <c r="Z19" s="254"/>
      <c r="AA19" s="254"/>
      <c r="AB19" s="254"/>
      <c r="AC19" s="98"/>
      <c r="AD19" s="268"/>
      <c r="AE19" s="274" t="s">
        <v>112</v>
      </c>
      <c r="AF19" s="268"/>
    </row>
    <row r="20" spans="1:32" s="2" customFormat="1" x14ac:dyDescent="0.15">
      <c r="B20" s="73"/>
      <c r="C20" s="74"/>
      <c r="D20" s="75" t="s">
        <v>53</v>
      </c>
      <c r="E20" s="80" t="s">
        <v>91</v>
      </c>
      <c r="F20" s="284" t="s">
        <v>121</v>
      </c>
      <c r="G20" s="77"/>
      <c r="H20" s="78">
        <v>10</v>
      </c>
      <c r="I20" s="77"/>
      <c r="J20" s="150"/>
      <c r="K20" s="77"/>
      <c r="L20" s="143"/>
      <c r="M20" s="144"/>
      <c r="N20" s="144" t="s">
        <v>54</v>
      </c>
      <c r="O20" s="144"/>
      <c r="P20" s="145"/>
      <c r="Q20" s="77"/>
      <c r="R20" s="137">
        <f t="shared" ref="R20:R21" si="4">V20-T20</f>
        <v>20</v>
      </c>
      <c r="S20" s="161">
        <f>MAX(MATCH("X",J20:P20,0)-3,0)</f>
        <v>2</v>
      </c>
      <c r="T20" s="161">
        <f>IF(J20="X",0,(S20*H20))</f>
        <v>20</v>
      </c>
      <c r="U20" s="163"/>
      <c r="V20" s="161">
        <f>IF(J20="X",0,H20*4)</f>
        <v>40</v>
      </c>
      <c r="W20" s="161"/>
      <c r="X20" s="162">
        <f t="shared" ref="X20:X21" si="5">IF(COUNTIF(J20:P20,"X")&lt;&gt;1,1,0)</f>
        <v>0</v>
      </c>
      <c r="Y20" s="176">
        <f t="shared" ref="Y20:Y21" si="6">MAX(MATCH("O",J20:P20,-1)-3,0)</f>
        <v>2</v>
      </c>
      <c r="Z20" s="176">
        <f t="shared" ref="Z20:Z21" si="7">Y20*H20</f>
        <v>20</v>
      </c>
      <c r="AA20" s="177"/>
      <c r="AB20" s="176"/>
      <c r="AC20" s="79"/>
      <c r="AE20" s="275"/>
    </row>
    <row r="21" spans="1:32" s="2" customFormat="1" x14ac:dyDescent="0.15">
      <c r="B21" s="73"/>
      <c r="C21" s="74"/>
      <c r="D21" s="75" t="s">
        <v>55</v>
      </c>
      <c r="E21" s="80" t="s">
        <v>92</v>
      </c>
      <c r="F21" s="284" t="s">
        <v>122</v>
      </c>
      <c r="G21" s="77"/>
      <c r="H21" s="78">
        <v>10</v>
      </c>
      <c r="I21" s="77"/>
      <c r="J21" s="150"/>
      <c r="K21" s="77"/>
      <c r="L21" s="143"/>
      <c r="M21" s="144"/>
      <c r="N21" s="144" t="s">
        <v>54</v>
      </c>
      <c r="O21" s="144"/>
      <c r="P21" s="145"/>
      <c r="Q21" s="77"/>
      <c r="R21" s="137">
        <f t="shared" si="4"/>
        <v>20</v>
      </c>
      <c r="S21" s="161">
        <f t="shared" ref="S21" si="8">MAX(MATCH("X",J21:P21,0)-3,0)</f>
        <v>2</v>
      </c>
      <c r="T21" s="161">
        <f t="shared" ref="T21" si="9">IF(J21="X",0,(S21*H21))</f>
        <v>20</v>
      </c>
      <c r="U21" s="163"/>
      <c r="V21" s="161">
        <f t="shared" ref="V21" si="10">IF(J21="X",0,H21*4)</f>
        <v>40</v>
      </c>
      <c r="W21" s="161"/>
      <c r="X21" s="162">
        <f t="shared" si="5"/>
        <v>0</v>
      </c>
      <c r="Y21" s="176">
        <f t="shared" si="6"/>
        <v>2</v>
      </c>
      <c r="Z21" s="176">
        <f t="shared" si="7"/>
        <v>20</v>
      </c>
      <c r="AA21" s="177"/>
      <c r="AB21" s="176"/>
      <c r="AC21" s="79"/>
      <c r="AE21" s="275"/>
    </row>
    <row r="22" spans="1:32" s="2" customFormat="1" x14ac:dyDescent="0.15">
      <c r="B22" s="73"/>
      <c r="C22" s="74"/>
      <c r="D22" s="75" t="s">
        <v>56</v>
      </c>
      <c r="E22" s="80" t="s">
        <v>93</v>
      </c>
      <c r="F22" s="284" t="s">
        <v>123</v>
      </c>
      <c r="G22" s="77"/>
      <c r="H22" s="78">
        <v>10</v>
      </c>
      <c r="I22" s="77"/>
      <c r="J22" s="150"/>
      <c r="K22" s="77"/>
      <c r="L22" s="143"/>
      <c r="M22" s="144"/>
      <c r="N22" s="144" t="s">
        <v>54</v>
      </c>
      <c r="O22" s="144"/>
      <c r="P22" s="145"/>
      <c r="Q22" s="77"/>
      <c r="R22" s="137">
        <f t="shared" ref="R22" si="11">V22-T22</f>
        <v>20</v>
      </c>
      <c r="S22" s="161">
        <f t="shared" ref="S22" si="12">MAX(MATCH("X",J22:P22,0)-3,0)</f>
        <v>2</v>
      </c>
      <c r="T22" s="161">
        <f t="shared" ref="T22" si="13">IF(J22="X",0,(S22*H22))</f>
        <v>20</v>
      </c>
      <c r="U22" s="163"/>
      <c r="V22" s="161">
        <f t="shared" ref="V22" si="14">IF(J22="X",0,H22*4)</f>
        <v>40</v>
      </c>
      <c r="W22" s="161"/>
      <c r="X22" s="162">
        <f t="shared" ref="X22" si="15">IF(COUNTIF(J22:P22,"X")&lt;&gt;1,1,0)</f>
        <v>0</v>
      </c>
      <c r="Y22" s="176">
        <f t="shared" ref="Y22" si="16">MAX(MATCH("O",J22:P22,-1)-3,0)</f>
        <v>2</v>
      </c>
      <c r="Z22" s="176">
        <f t="shared" ref="Z22" si="17">Y22*H22</f>
        <v>20</v>
      </c>
      <c r="AA22" s="177"/>
      <c r="AB22" s="176"/>
      <c r="AC22" s="79"/>
      <c r="AE22" s="275"/>
    </row>
    <row r="23" spans="1:32" s="2" customFormat="1" hidden="1" x14ac:dyDescent="0.15">
      <c r="B23" s="73"/>
      <c r="C23" s="74"/>
      <c r="D23" s="75" t="s">
        <v>57</v>
      </c>
      <c r="E23" s="80" t="s">
        <v>84</v>
      </c>
      <c r="F23" s="284"/>
      <c r="G23" s="77"/>
      <c r="H23" s="78">
        <v>10</v>
      </c>
      <c r="I23" s="77"/>
      <c r="J23" s="150" t="s">
        <v>54</v>
      </c>
      <c r="K23" s="77"/>
      <c r="L23" s="143"/>
      <c r="M23" s="144"/>
      <c r="N23" s="144"/>
      <c r="O23" s="144"/>
      <c r="P23" s="145"/>
      <c r="Q23" s="77"/>
      <c r="R23" s="137">
        <f t="shared" ref="R23:R24" si="18">V23-T23</f>
        <v>0</v>
      </c>
      <c r="S23" s="161">
        <f t="shared" ref="S23:S24" si="19">MAX(MATCH("X",J23:P23,0)-3,0)</f>
        <v>0</v>
      </c>
      <c r="T23" s="161">
        <f t="shared" ref="T23:T24" si="20">IF(J23="X",0,(S23*H23))</f>
        <v>0</v>
      </c>
      <c r="U23" s="163"/>
      <c r="V23" s="161">
        <f t="shared" ref="V23:V24" si="21">IF(J23="X",0,H23*4)</f>
        <v>0</v>
      </c>
      <c r="W23" s="161"/>
      <c r="X23" s="162">
        <f t="shared" ref="X23:X24" si="22">IF(COUNTIF(J23:P23,"X")&lt;&gt;1,1,0)</f>
        <v>0</v>
      </c>
      <c r="Y23" s="176">
        <f t="shared" ref="Y23:Y24" si="23">MAX(MATCH("O",J23:P23,-1)-3,0)</f>
        <v>0</v>
      </c>
      <c r="Z23" s="176">
        <f t="shared" ref="Z23:Z24" si="24">Y23*H23</f>
        <v>0</v>
      </c>
      <c r="AA23" s="177"/>
      <c r="AB23" s="176"/>
      <c r="AC23" s="79"/>
      <c r="AE23" s="275"/>
    </row>
    <row r="24" spans="1:32" s="2" customFormat="1" hidden="1" x14ac:dyDescent="0.15">
      <c r="B24" s="73"/>
      <c r="C24" s="74"/>
      <c r="D24" s="75" t="s">
        <v>59</v>
      </c>
      <c r="E24" s="80" t="s">
        <v>84</v>
      </c>
      <c r="F24" s="284"/>
      <c r="G24" s="77"/>
      <c r="H24" s="78">
        <v>10</v>
      </c>
      <c r="I24" s="77"/>
      <c r="J24" s="150" t="s">
        <v>54</v>
      </c>
      <c r="K24" s="77"/>
      <c r="L24" s="143"/>
      <c r="M24" s="144"/>
      <c r="N24" s="144"/>
      <c r="O24" s="144"/>
      <c r="P24" s="145"/>
      <c r="Q24" s="77"/>
      <c r="R24" s="137">
        <f t="shared" si="18"/>
        <v>0</v>
      </c>
      <c r="S24" s="161">
        <f t="shared" si="19"/>
        <v>0</v>
      </c>
      <c r="T24" s="161">
        <f t="shared" si="20"/>
        <v>0</v>
      </c>
      <c r="U24" s="163"/>
      <c r="V24" s="161">
        <f t="shared" si="21"/>
        <v>0</v>
      </c>
      <c r="W24" s="161"/>
      <c r="X24" s="162">
        <f t="shared" si="22"/>
        <v>0</v>
      </c>
      <c r="Y24" s="176">
        <f t="shared" si="23"/>
        <v>0</v>
      </c>
      <c r="Z24" s="176">
        <f t="shared" si="24"/>
        <v>0</v>
      </c>
      <c r="AA24" s="177"/>
      <c r="AB24" s="176"/>
      <c r="AC24" s="79"/>
      <c r="AE24" s="275"/>
    </row>
    <row r="25" spans="1:32" s="2" customFormat="1" x14ac:dyDescent="0.15">
      <c r="B25" s="82"/>
      <c r="C25" s="83"/>
      <c r="D25" s="83"/>
      <c r="E25" s="84"/>
      <c r="F25" s="286"/>
      <c r="G25" s="86"/>
      <c r="H25" s="87" t="str">
        <f>IF(X26=0,"","FOUT: zet in elke regel precies 1 kruisje!")</f>
        <v/>
      </c>
      <c r="I25" s="86"/>
      <c r="J25" s="140"/>
      <c r="K25" s="86"/>
      <c r="L25" s="140"/>
      <c r="M25" s="140"/>
      <c r="N25" s="140"/>
      <c r="O25" s="140"/>
      <c r="P25" s="140"/>
      <c r="Q25" s="86"/>
      <c r="R25" s="134"/>
      <c r="S25" s="164"/>
      <c r="T25" s="164"/>
      <c r="U25" s="164"/>
      <c r="V25" s="164"/>
      <c r="W25" s="164"/>
      <c r="X25" s="165"/>
      <c r="Y25" s="178"/>
      <c r="Z25" s="178"/>
      <c r="AA25" s="178"/>
      <c r="AB25" s="178"/>
      <c r="AC25" s="89"/>
      <c r="AD25" s="90"/>
      <c r="AE25" s="276" t="s">
        <v>58</v>
      </c>
    </row>
    <row r="26" spans="1:32" s="99" customFormat="1" ht="14" x14ac:dyDescent="0.15">
      <c r="A26" s="268"/>
      <c r="B26" s="93"/>
      <c r="C26" s="94"/>
      <c r="D26" s="94"/>
      <c r="E26" s="95" t="str">
        <f>_xlfn.CONCAT("score ",E19)</f>
        <v>score Werkvoorraad</v>
      </c>
      <c r="F26" s="288">
        <f>IF(W26=0,"n.v.t.",U26/W26)</f>
        <v>0.5</v>
      </c>
      <c r="G26" s="97"/>
      <c r="H26" s="129"/>
      <c r="I26" s="97"/>
      <c r="J26" s="141"/>
      <c r="K26" s="97"/>
      <c r="L26" s="142"/>
      <c r="M26" s="142"/>
      <c r="N26" s="142"/>
      <c r="O26" s="142"/>
      <c r="P26" s="142"/>
      <c r="Q26" s="97"/>
      <c r="R26" s="135"/>
      <c r="S26" s="164"/>
      <c r="T26" s="164"/>
      <c r="U26" s="166">
        <f>SUM(T19:T25)</f>
        <v>60</v>
      </c>
      <c r="V26" s="167"/>
      <c r="W26" s="166">
        <f>SUM(V19:V25)</f>
        <v>120</v>
      </c>
      <c r="X26" s="168">
        <f>SUM(X19:X25)</f>
        <v>0</v>
      </c>
      <c r="Y26" s="188"/>
      <c r="Z26" s="188"/>
      <c r="AA26" s="179">
        <f>SUM(Z19:Z25)</f>
        <v>60</v>
      </c>
      <c r="AB26" s="187">
        <f>IF(W26=0,"n.v.t.",AA26/W26)</f>
        <v>0.5</v>
      </c>
      <c r="AC26" s="98"/>
      <c r="AD26" s="268"/>
      <c r="AE26" s="277" t="s">
        <v>58</v>
      </c>
      <c r="AF26" s="268"/>
    </row>
    <row r="27" spans="1:32" s="2" customFormat="1" x14ac:dyDescent="0.15">
      <c r="B27" s="82"/>
      <c r="C27" s="88"/>
      <c r="D27" s="88"/>
      <c r="E27" s="91"/>
      <c r="F27" s="283"/>
      <c r="G27" s="88"/>
      <c r="H27" s="88"/>
      <c r="I27" s="88"/>
      <c r="J27" s="139"/>
      <c r="K27" s="88"/>
      <c r="L27" s="139"/>
      <c r="M27" s="139"/>
      <c r="N27" s="139"/>
      <c r="O27" s="139"/>
      <c r="P27" s="139"/>
      <c r="Q27" s="88"/>
      <c r="R27" s="136"/>
      <c r="S27" s="164"/>
      <c r="T27" s="164"/>
      <c r="U27" s="164"/>
      <c r="V27" s="164"/>
      <c r="W27" s="164"/>
      <c r="X27" s="165"/>
      <c r="Y27" s="178"/>
      <c r="Z27" s="178"/>
      <c r="AA27" s="178"/>
      <c r="AB27" s="178"/>
      <c r="AC27" s="89"/>
      <c r="AD27" s="90"/>
      <c r="AE27" s="278" t="s">
        <v>58</v>
      </c>
    </row>
    <row r="28" spans="1:32" s="99" customFormat="1" x14ac:dyDescent="0.15">
      <c r="A28" s="268"/>
      <c r="B28" s="93"/>
      <c r="C28" s="317">
        <v>3</v>
      </c>
      <c r="D28" s="318"/>
      <c r="E28" s="255" t="s">
        <v>94</v>
      </c>
      <c r="F28" s="310" t="s">
        <v>95</v>
      </c>
      <c r="G28" s="256"/>
      <c r="H28" s="256"/>
      <c r="I28" s="256"/>
      <c r="J28" s="259" t="s">
        <v>48</v>
      </c>
      <c r="K28" s="256"/>
      <c r="L28" s="260" t="s">
        <v>49</v>
      </c>
      <c r="M28" s="260" t="s">
        <v>50</v>
      </c>
      <c r="N28" s="261">
        <v>0</v>
      </c>
      <c r="O28" s="261" t="s">
        <v>51</v>
      </c>
      <c r="P28" s="262" t="s">
        <v>52</v>
      </c>
      <c r="Q28" s="256"/>
      <c r="R28" s="251"/>
      <c r="S28" s="263"/>
      <c r="T28" s="263"/>
      <c r="U28" s="252"/>
      <c r="V28" s="252"/>
      <c r="W28" s="252"/>
      <c r="X28" s="252"/>
      <c r="Y28" s="264"/>
      <c r="Z28" s="264"/>
      <c r="AA28" s="254"/>
      <c r="AB28" s="264"/>
      <c r="AC28" s="98"/>
      <c r="AD28" s="268"/>
      <c r="AE28" s="274" t="s">
        <v>112</v>
      </c>
      <c r="AF28" s="268"/>
    </row>
    <row r="29" spans="1:32" s="2" customFormat="1" collapsed="1" x14ac:dyDescent="0.15">
      <c r="A29" s="107"/>
      <c r="B29" s="73"/>
      <c r="C29" s="74"/>
      <c r="D29" s="75" t="s">
        <v>53</v>
      </c>
      <c r="E29" s="281" t="s">
        <v>124</v>
      </c>
      <c r="F29" s="287" t="s">
        <v>125</v>
      </c>
      <c r="G29" s="77"/>
      <c r="H29" s="138">
        <v>10</v>
      </c>
      <c r="I29" s="77"/>
      <c r="J29" s="151"/>
      <c r="K29" s="77"/>
      <c r="L29" s="143"/>
      <c r="M29" s="144"/>
      <c r="N29" s="144" t="s">
        <v>54</v>
      </c>
      <c r="O29" s="144"/>
      <c r="P29" s="145"/>
      <c r="Q29" s="77"/>
      <c r="R29" s="137">
        <f t="shared" ref="R29" si="25">V29-T29</f>
        <v>20</v>
      </c>
      <c r="S29" s="161">
        <f t="shared" ref="S29" si="26">MAX(MATCH("X",J29:P29,0)-3,0)</f>
        <v>2</v>
      </c>
      <c r="T29" s="161">
        <v>20</v>
      </c>
      <c r="U29" s="163"/>
      <c r="V29" s="161">
        <v>40</v>
      </c>
      <c r="W29" s="161"/>
      <c r="X29" s="162">
        <f t="shared" ref="X29" si="27">IF(COUNTIF(J29:P29,"X")&lt;&gt;1,1,0)</f>
        <v>0</v>
      </c>
      <c r="Y29" s="176">
        <f t="shared" ref="Y29" si="28">MAX(MATCH("O",J29:P29,-1)-3,0)</f>
        <v>2</v>
      </c>
      <c r="Z29" s="176">
        <f t="shared" ref="Z29" si="29">Y29*H29</f>
        <v>20</v>
      </c>
      <c r="AA29" s="177"/>
      <c r="AB29" s="176"/>
      <c r="AC29" s="79"/>
      <c r="AD29" s="107"/>
      <c r="AE29" s="275"/>
    </row>
    <row r="30" spans="1:32" s="2" customFormat="1" ht="24" x14ac:dyDescent="0.15">
      <c r="B30" s="73"/>
      <c r="C30" s="74"/>
      <c r="D30" s="75" t="s">
        <v>55</v>
      </c>
      <c r="E30" s="287" t="s">
        <v>126</v>
      </c>
      <c r="F30" s="287" t="s">
        <v>127</v>
      </c>
      <c r="G30" s="77"/>
      <c r="H30" s="78">
        <v>10</v>
      </c>
      <c r="I30" s="77"/>
      <c r="J30" s="232"/>
      <c r="K30" s="77"/>
      <c r="L30" s="143"/>
      <c r="M30" s="144"/>
      <c r="N30" s="144" t="s">
        <v>54</v>
      </c>
      <c r="O30" s="144"/>
      <c r="P30" s="145"/>
      <c r="Q30" s="77"/>
      <c r="R30" s="137">
        <f t="shared" ref="R30" si="30">V30-T30</f>
        <v>20</v>
      </c>
      <c r="S30" s="161">
        <f t="shared" ref="S30" si="31">MAX(MATCH("X",J30:P30,0)-3,0)</f>
        <v>2</v>
      </c>
      <c r="T30" s="161">
        <v>20</v>
      </c>
      <c r="U30" s="163"/>
      <c r="V30" s="161">
        <v>40</v>
      </c>
      <c r="W30" s="161"/>
      <c r="X30" s="162">
        <f t="shared" ref="X30" si="32">IF(COUNTIF(J30:P30,"X")&lt;&gt;1,1,0)</f>
        <v>0</v>
      </c>
      <c r="Y30" s="176">
        <f t="shared" ref="Y30" si="33">MAX(MATCH("O",J30:P30,-1)-3,0)</f>
        <v>2</v>
      </c>
      <c r="Z30" s="176">
        <f t="shared" ref="Z30" si="34">Y30*H30</f>
        <v>20</v>
      </c>
      <c r="AA30" s="177"/>
      <c r="AB30" s="176"/>
      <c r="AC30" s="79"/>
      <c r="AE30" s="275"/>
    </row>
    <row r="31" spans="1:32" s="2" customFormat="1" ht="22" customHeight="1" x14ac:dyDescent="0.15">
      <c r="B31" s="73"/>
      <c r="C31" s="74"/>
      <c r="D31" s="75" t="s">
        <v>56</v>
      </c>
      <c r="E31" s="80" t="s">
        <v>128</v>
      </c>
      <c r="F31" s="287" t="s">
        <v>129</v>
      </c>
      <c r="G31" s="77"/>
      <c r="H31" s="78">
        <v>10</v>
      </c>
      <c r="I31" s="77"/>
      <c r="J31" s="232"/>
      <c r="K31" s="77"/>
      <c r="L31" s="143"/>
      <c r="M31" s="144"/>
      <c r="N31" s="144" t="s">
        <v>54</v>
      </c>
      <c r="O31" s="144"/>
      <c r="P31" s="145"/>
      <c r="Q31" s="77"/>
      <c r="R31" s="137">
        <f>V31-T31</f>
        <v>20</v>
      </c>
      <c r="S31" s="161">
        <f t="shared" ref="S31" si="35">MAX(MATCH("X",J31:P31,0)-3,0)</f>
        <v>2</v>
      </c>
      <c r="T31" s="161">
        <v>20</v>
      </c>
      <c r="U31" s="163"/>
      <c r="V31" s="161">
        <v>40</v>
      </c>
      <c r="W31" s="161"/>
      <c r="X31" s="162">
        <f t="shared" ref="X31:X32" si="36">IF(COUNTIF(J31:P31,"X")&lt;&gt;1,1,0)</f>
        <v>0</v>
      </c>
      <c r="Y31" s="176">
        <f t="shared" ref="Y31:Y32" si="37">MAX(MATCH("O",J31:P31,-1)-3,0)</f>
        <v>2</v>
      </c>
      <c r="Z31" s="176">
        <f t="shared" ref="Z31:Z32" si="38">Y31*H31</f>
        <v>20</v>
      </c>
      <c r="AA31" s="177"/>
      <c r="AB31" s="176"/>
      <c r="AC31" s="79"/>
      <c r="AE31" s="275"/>
    </row>
    <row r="32" spans="1:32" s="2" customFormat="1" hidden="1" x14ac:dyDescent="0.15">
      <c r="B32" s="73"/>
      <c r="C32" s="74"/>
      <c r="D32" s="75" t="s">
        <v>57</v>
      </c>
      <c r="E32" s="80" t="s">
        <v>84</v>
      </c>
      <c r="F32" s="287"/>
      <c r="G32" s="77"/>
      <c r="H32" s="78">
        <v>5</v>
      </c>
      <c r="I32" s="77"/>
      <c r="J32" s="232" t="s">
        <v>54</v>
      </c>
      <c r="K32" s="77"/>
      <c r="L32" s="143"/>
      <c r="M32" s="144"/>
      <c r="N32" s="144"/>
      <c r="O32" s="144"/>
      <c r="P32" s="145"/>
      <c r="Q32" s="77"/>
      <c r="R32" s="137">
        <f t="shared" ref="R32" si="39">V32-T32</f>
        <v>0</v>
      </c>
      <c r="S32" s="161">
        <v>0</v>
      </c>
      <c r="T32" s="161">
        <v>0</v>
      </c>
      <c r="U32" s="163"/>
      <c r="V32" s="161">
        <v>0</v>
      </c>
      <c r="W32" s="161"/>
      <c r="X32" s="162">
        <f t="shared" si="36"/>
        <v>0</v>
      </c>
      <c r="Y32" s="176">
        <f t="shared" si="37"/>
        <v>0</v>
      </c>
      <c r="Z32" s="176">
        <f t="shared" si="38"/>
        <v>0</v>
      </c>
      <c r="AA32" s="177"/>
      <c r="AB32" s="176"/>
      <c r="AC32" s="79"/>
      <c r="AE32" s="275"/>
    </row>
    <row r="33" spans="1:32" s="2" customFormat="1" hidden="1" x14ac:dyDescent="0.15">
      <c r="B33" s="73"/>
      <c r="C33" s="74"/>
      <c r="D33" s="75" t="s">
        <v>59</v>
      </c>
      <c r="E33" s="80" t="s">
        <v>84</v>
      </c>
      <c r="F33" s="287"/>
      <c r="G33" s="77"/>
      <c r="H33" s="78">
        <v>5</v>
      </c>
      <c r="I33" s="77"/>
      <c r="J33" s="232" t="s">
        <v>54</v>
      </c>
      <c r="K33" s="77"/>
      <c r="L33" s="143"/>
      <c r="M33" s="144"/>
      <c r="N33" s="144"/>
      <c r="O33" s="144"/>
      <c r="P33" s="145"/>
      <c r="Q33" s="77"/>
      <c r="R33" s="137">
        <f t="shared" ref="R33" si="40">V33-T33</f>
        <v>0</v>
      </c>
      <c r="S33" s="161">
        <v>0</v>
      </c>
      <c r="T33" s="161">
        <v>0</v>
      </c>
      <c r="U33" s="163"/>
      <c r="V33" s="161">
        <v>0</v>
      </c>
      <c r="W33" s="161"/>
      <c r="X33" s="162">
        <f t="shared" ref="X33" si="41">IF(COUNTIF(J33:P33,"X")&lt;&gt;1,1,0)</f>
        <v>0</v>
      </c>
      <c r="Y33" s="176">
        <f t="shared" ref="Y33" si="42">MAX(MATCH("O",J33:P33,-1)-3,0)</f>
        <v>0</v>
      </c>
      <c r="Z33" s="176">
        <f t="shared" ref="Z33" si="43">Y33*H33</f>
        <v>0</v>
      </c>
      <c r="AA33" s="177"/>
      <c r="AB33" s="176"/>
      <c r="AC33" s="79"/>
      <c r="AE33" s="275"/>
    </row>
    <row r="34" spans="1:32" s="2" customFormat="1" ht="4" hidden="1" customHeight="1" x14ac:dyDescent="0.15">
      <c r="B34" s="73"/>
      <c r="C34" s="74"/>
      <c r="D34" s="75" t="s">
        <v>60</v>
      </c>
      <c r="E34" s="80" t="s">
        <v>84</v>
      </c>
      <c r="F34" s="287"/>
      <c r="G34" s="77"/>
      <c r="H34" s="78">
        <v>5</v>
      </c>
      <c r="I34" s="77"/>
      <c r="J34" s="232" t="s">
        <v>54</v>
      </c>
      <c r="K34" s="77"/>
      <c r="L34" s="143"/>
      <c r="M34" s="144"/>
      <c r="N34" s="144"/>
      <c r="O34" s="144"/>
      <c r="P34" s="145"/>
      <c r="Q34" s="77"/>
      <c r="R34" s="137">
        <f>V34-T34</f>
        <v>0</v>
      </c>
      <c r="S34" s="161">
        <v>0</v>
      </c>
      <c r="T34" s="161">
        <v>0</v>
      </c>
      <c r="U34" s="163"/>
      <c r="V34" s="161">
        <v>0</v>
      </c>
      <c r="W34" s="161"/>
      <c r="X34" s="162">
        <f t="shared" ref="X34" si="44">IF(COUNTIF(J34:P34,"X")&lt;&gt;1,1,0)</f>
        <v>0</v>
      </c>
      <c r="Y34" s="176">
        <f t="shared" ref="Y34" si="45">MAX(MATCH("O",J34:P34,-1)-3,0)</f>
        <v>0</v>
      </c>
      <c r="Z34" s="176">
        <f t="shared" ref="Z34" si="46">Y34*H34</f>
        <v>0</v>
      </c>
      <c r="AA34" s="177"/>
      <c r="AB34" s="176"/>
      <c r="AC34" s="79"/>
      <c r="AE34" s="275"/>
    </row>
    <row r="35" spans="1:32" s="2" customFormat="1" x14ac:dyDescent="0.15">
      <c r="B35" s="82"/>
      <c r="C35" s="83"/>
      <c r="D35" s="83"/>
      <c r="E35" s="84"/>
      <c r="F35" s="286"/>
      <c r="G35" s="86"/>
      <c r="H35" s="86" t="str">
        <f>IF(X36=0,"","FOUT: zet in elke regel precies 1 kruisje!")</f>
        <v/>
      </c>
      <c r="I35" s="86"/>
      <c r="J35" s="139"/>
      <c r="K35" s="86"/>
      <c r="L35" s="139"/>
      <c r="M35" s="139"/>
      <c r="N35" s="139"/>
      <c r="O35" s="139"/>
      <c r="P35" s="139"/>
      <c r="Q35" s="86"/>
      <c r="R35" s="136"/>
      <c r="S35" s="169"/>
      <c r="T35" s="169"/>
      <c r="U35" s="164"/>
      <c r="V35" s="164"/>
      <c r="W35" s="164"/>
      <c r="X35" s="164"/>
      <c r="Y35" s="180"/>
      <c r="Z35" s="180"/>
      <c r="AA35" s="178"/>
      <c r="AB35" s="180"/>
      <c r="AC35" s="89"/>
      <c r="AD35" s="90"/>
      <c r="AE35" s="276" t="s">
        <v>58</v>
      </c>
    </row>
    <row r="36" spans="1:32" s="99" customFormat="1" ht="14" x14ac:dyDescent="0.15">
      <c r="A36" s="268"/>
      <c r="B36" s="93"/>
      <c r="C36" s="94"/>
      <c r="D36" s="94"/>
      <c r="E36" s="95" t="str">
        <f>_xlfn.CONCAT("score ",E28)</f>
        <v>score Werkprocessen</v>
      </c>
      <c r="F36" s="288">
        <f>IF(W36=0,"n.v.t.",U36/W36)</f>
        <v>0.5</v>
      </c>
      <c r="G36" s="97"/>
      <c r="H36" s="129"/>
      <c r="I36" s="97"/>
      <c r="J36" s="141"/>
      <c r="K36" s="97"/>
      <c r="L36" s="142"/>
      <c r="M36" s="142"/>
      <c r="N36" s="142"/>
      <c r="O36" s="142"/>
      <c r="P36" s="142"/>
      <c r="Q36" s="97"/>
      <c r="R36" s="135"/>
      <c r="S36" s="169"/>
      <c r="T36" s="169"/>
      <c r="U36" s="166">
        <f>SUM(T28:T35)</f>
        <v>60</v>
      </c>
      <c r="V36" s="269"/>
      <c r="W36" s="166">
        <f>SUM(V28:V35)</f>
        <v>120</v>
      </c>
      <c r="X36" s="166">
        <f>SUM(X28:X35)</f>
        <v>0</v>
      </c>
      <c r="Y36" s="188"/>
      <c r="Z36" s="188"/>
      <c r="AA36" s="179">
        <f>SUM(Z28:Z35)</f>
        <v>60</v>
      </c>
      <c r="AB36" s="187">
        <f>IF(W36=0,"n.v.t.",AA36/W36)</f>
        <v>0.5</v>
      </c>
      <c r="AC36" s="98"/>
      <c r="AD36" s="268"/>
      <c r="AE36" s="277" t="s">
        <v>58</v>
      </c>
      <c r="AF36" s="268"/>
    </row>
    <row r="37" spans="1:32" s="2" customFormat="1" x14ac:dyDescent="0.15">
      <c r="B37" s="82"/>
      <c r="C37" s="88"/>
      <c r="D37" s="88"/>
      <c r="E37" s="91"/>
      <c r="F37" s="283"/>
      <c r="G37" s="88"/>
      <c r="H37" s="86"/>
      <c r="I37" s="88"/>
      <c r="J37" s="139"/>
      <c r="K37" s="88"/>
      <c r="L37" s="139"/>
      <c r="M37" s="139"/>
      <c r="N37" s="139"/>
      <c r="O37" s="139"/>
      <c r="P37" s="139"/>
      <c r="Q37" s="88"/>
      <c r="R37" s="136"/>
      <c r="S37" s="169"/>
      <c r="T37" s="169"/>
      <c r="U37" s="164"/>
      <c r="V37" s="164"/>
      <c r="W37" s="164"/>
      <c r="X37" s="164"/>
      <c r="Y37" s="180"/>
      <c r="Z37" s="180"/>
      <c r="AA37" s="178"/>
      <c r="AB37" s="180"/>
      <c r="AC37" s="89"/>
      <c r="AD37" s="90"/>
      <c r="AE37" s="278" t="s">
        <v>58</v>
      </c>
    </row>
    <row r="38" spans="1:32" s="99" customFormat="1" x14ac:dyDescent="0.15">
      <c r="A38" s="268"/>
      <c r="B38" s="93"/>
      <c r="C38" s="317">
        <v>4</v>
      </c>
      <c r="D38" s="318"/>
      <c r="E38" s="304" t="s">
        <v>98</v>
      </c>
      <c r="F38" s="310" t="s">
        <v>99</v>
      </c>
      <c r="G38" s="256"/>
      <c r="H38" s="256"/>
      <c r="I38" s="256"/>
      <c r="J38" s="259" t="s">
        <v>48</v>
      </c>
      <c r="K38" s="256"/>
      <c r="L38" s="260" t="s">
        <v>49</v>
      </c>
      <c r="M38" s="260" t="s">
        <v>50</v>
      </c>
      <c r="N38" s="261">
        <v>0</v>
      </c>
      <c r="O38" s="261" t="s">
        <v>51</v>
      </c>
      <c r="P38" s="262" t="s">
        <v>52</v>
      </c>
      <c r="Q38" s="256"/>
      <c r="R38" s="251"/>
      <c r="S38" s="263"/>
      <c r="T38" s="263"/>
      <c r="U38" s="252"/>
      <c r="V38" s="252"/>
      <c r="W38" s="252"/>
      <c r="X38" s="252"/>
      <c r="Y38" s="264"/>
      <c r="Z38" s="264"/>
      <c r="AA38" s="254"/>
      <c r="AB38" s="264"/>
      <c r="AC38" s="265"/>
      <c r="AD38" s="268"/>
      <c r="AE38" s="274" t="s">
        <v>112</v>
      </c>
      <c r="AF38" s="268"/>
    </row>
    <row r="39" spans="1:32" s="2" customFormat="1" x14ac:dyDescent="0.15">
      <c r="A39" s="107"/>
      <c r="B39" s="73"/>
      <c r="C39" s="74"/>
      <c r="D39" s="75" t="s">
        <v>53</v>
      </c>
      <c r="E39" s="80" t="s">
        <v>96</v>
      </c>
      <c r="F39" s="284" t="s">
        <v>97</v>
      </c>
      <c r="G39" s="77"/>
      <c r="H39" s="127">
        <v>10</v>
      </c>
      <c r="I39" s="77"/>
      <c r="J39" s="149"/>
      <c r="K39" s="77"/>
      <c r="L39" s="143"/>
      <c r="M39" s="144"/>
      <c r="N39" s="144" t="s">
        <v>54</v>
      </c>
      <c r="O39" s="144"/>
      <c r="P39" s="145"/>
      <c r="Q39" s="77"/>
      <c r="R39" s="137">
        <f t="shared" ref="R39" si="47">V39-T39</f>
        <v>20</v>
      </c>
      <c r="S39" s="161">
        <f t="shared" ref="S39" si="48">MAX(MATCH("X",J39:P39,0)-3,0)</f>
        <v>2</v>
      </c>
      <c r="T39" s="161">
        <f t="shared" ref="T39" si="49">IF(J39="X",0,(S39*H39))</f>
        <v>20</v>
      </c>
      <c r="U39" s="163"/>
      <c r="V39" s="161">
        <f t="shared" ref="V39" si="50">IF(J39="X",0,H39*4)</f>
        <v>40</v>
      </c>
      <c r="W39" s="161"/>
      <c r="X39" s="162">
        <f t="shared" ref="X39" si="51">IF(COUNTIF(J39:P39,"X")&lt;&gt;1,1,0)</f>
        <v>0</v>
      </c>
      <c r="Y39" s="176">
        <f t="shared" ref="Y39" si="52">MAX(MATCH("O",J39:P39,-1)-3,0)</f>
        <v>2</v>
      </c>
      <c r="Z39" s="176">
        <f t="shared" ref="Z39" si="53">Y39*H39</f>
        <v>20</v>
      </c>
      <c r="AA39" s="177"/>
      <c r="AB39" s="176"/>
      <c r="AC39" s="79"/>
      <c r="AE39" s="275"/>
    </row>
    <row r="40" spans="1:32" s="2" customFormat="1" x14ac:dyDescent="0.15">
      <c r="B40" s="73"/>
      <c r="C40" s="74"/>
      <c r="D40" s="75" t="s">
        <v>55</v>
      </c>
      <c r="E40" s="80" t="s">
        <v>140</v>
      </c>
      <c r="F40" s="285" t="s">
        <v>141</v>
      </c>
      <c r="G40" s="77"/>
      <c r="H40" s="78">
        <v>10</v>
      </c>
      <c r="I40" s="77"/>
      <c r="J40" s="232"/>
      <c r="K40" s="77"/>
      <c r="L40" s="143"/>
      <c r="M40" s="144"/>
      <c r="N40" s="144" t="s">
        <v>54</v>
      </c>
      <c r="O40" s="144"/>
      <c r="P40" s="145"/>
      <c r="Q40" s="77"/>
      <c r="R40" s="137">
        <f t="shared" ref="R40" si="54">V40-T40</f>
        <v>20</v>
      </c>
      <c r="S40" s="161">
        <f t="shared" ref="S40" si="55">MAX(MATCH("X",J40:P40,0)-3,0)</f>
        <v>2</v>
      </c>
      <c r="T40" s="161">
        <f t="shared" ref="T40" si="56">IF(J40="X",0,(S40*H40))</f>
        <v>20</v>
      </c>
      <c r="U40" s="163"/>
      <c r="V40" s="161">
        <f t="shared" ref="V40" si="57">IF(J40="X",0,H40*4)</f>
        <v>40</v>
      </c>
      <c r="W40" s="161"/>
      <c r="X40" s="162">
        <f t="shared" ref="X40" si="58">IF(COUNTIF(J40:P40,"X")&lt;&gt;1,1,0)</f>
        <v>0</v>
      </c>
      <c r="Y40" s="176">
        <f t="shared" ref="Y40" si="59">MAX(MATCH("O",J40:P40,-1)-3,0)</f>
        <v>2</v>
      </c>
      <c r="Z40" s="176">
        <f t="shared" ref="Z40" si="60">Y40*H40</f>
        <v>20</v>
      </c>
      <c r="AA40" s="177"/>
      <c r="AB40" s="176"/>
      <c r="AC40" s="79"/>
      <c r="AE40" s="275"/>
    </row>
    <row r="41" spans="1:32" s="2" customFormat="1" ht="24" x14ac:dyDescent="0.15">
      <c r="B41" s="73"/>
      <c r="C41" s="74"/>
      <c r="D41" s="75" t="s">
        <v>56</v>
      </c>
      <c r="E41" s="80" t="s">
        <v>104</v>
      </c>
      <c r="F41" s="285" t="s">
        <v>105</v>
      </c>
      <c r="G41" s="77"/>
      <c r="H41" s="78">
        <v>10</v>
      </c>
      <c r="I41" s="77"/>
      <c r="J41" s="232"/>
      <c r="K41" s="77"/>
      <c r="L41" s="143"/>
      <c r="M41" s="144"/>
      <c r="N41" s="144" t="s">
        <v>54</v>
      </c>
      <c r="O41" s="144"/>
      <c r="P41" s="145"/>
      <c r="Q41" s="77"/>
      <c r="R41" s="137">
        <f t="shared" ref="R41" si="61">V41-T41</f>
        <v>20</v>
      </c>
      <c r="S41" s="161">
        <f t="shared" ref="S41" si="62">MAX(MATCH("X",J41:P41,0)-3,0)</f>
        <v>2</v>
      </c>
      <c r="T41" s="161">
        <f t="shared" ref="T41" si="63">IF(J41="X",0,(S41*H41))</f>
        <v>20</v>
      </c>
      <c r="U41" s="163"/>
      <c r="V41" s="161">
        <f t="shared" ref="V41" si="64">IF(J41="X",0,H41*4)</f>
        <v>40</v>
      </c>
      <c r="W41" s="161"/>
      <c r="X41" s="162">
        <f t="shared" ref="X41" si="65">IF(COUNTIF(J41:P41,"X")&lt;&gt;1,1,0)</f>
        <v>0</v>
      </c>
      <c r="Y41" s="176">
        <f t="shared" ref="Y41" si="66">MAX(MATCH("O",J41:P41,-1)-3,0)</f>
        <v>2</v>
      </c>
      <c r="Z41" s="176">
        <f t="shared" ref="Z41" si="67">Y41*H41</f>
        <v>20</v>
      </c>
      <c r="AA41" s="177"/>
      <c r="AB41" s="176"/>
      <c r="AC41" s="79"/>
      <c r="AE41" s="275"/>
    </row>
    <row r="42" spans="1:32" s="2" customFormat="1" ht="12.75" hidden="1" customHeight="1" x14ac:dyDescent="0.15">
      <c r="B42" s="73"/>
      <c r="C42" s="74"/>
      <c r="D42" s="75" t="s">
        <v>57</v>
      </c>
      <c r="E42" s="80" t="s">
        <v>84</v>
      </c>
      <c r="F42" s="285"/>
      <c r="G42" s="77"/>
      <c r="H42" s="78">
        <v>10</v>
      </c>
      <c r="I42" s="77"/>
      <c r="J42" s="149" t="s">
        <v>54</v>
      </c>
      <c r="K42" s="77"/>
      <c r="L42" s="143"/>
      <c r="M42" s="144"/>
      <c r="N42" s="144"/>
      <c r="O42" s="144"/>
      <c r="P42" s="145"/>
      <c r="Q42" s="77"/>
      <c r="R42" s="137">
        <f>V42-T42</f>
        <v>0</v>
      </c>
      <c r="S42" s="161">
        <f>MAX(MATCH("X",J42:P42,0)-3,0)</f>
        <v>0</v>
      </c>
      <c r="T42" s="161">
        <f>IF(J42="X",0,(S42*H42))</f>
        <v>0</v>
      </c>
      <c r="U42" s="163"/>
      <c r="V42" s="161">
        <f>IF(J42="X",0,H42*4)</f>
        <v>0</v>
      </c>
      <c r="W42" s="161"/>
      <c r="X42" s="162">
        <f>IF(COUNTIF(J42:P42,"X")&lt;&gt;1,1,0)</f>
        <v>0</v>
      </c>
      <c r="Y42" s="176">
        <f>MAX(MATCH("O",J42:P42,-1)-3,0)</f>
        <v>0</v>
      </c>
      <c r="Z42" s="176">
        <f>Y42*H42</f>
        <v>0</v>
      </c>
      <c r="AA42" s="177"/>
      <c r="AB42" s="176"/>
      <c r="AC42" s="79"/>
      <c r="AE42" s="275"/>
    </row>
    <row r="43" spans="1:32" s="2" customFormat="1" hidden="1" x14ac:dyDescent="0.15">
      <c r="A43" s="107"/>
      <c r="B43" s="73"/>
      <c r="C43" s="74"/>
      <c r="D43" s="75" t="s">
        <v>59</v>
      </c>
      <c r="E43" s="80" t="s">
        <v>84</v>
      </c>
      <c r="F43" s="285"/>
      <c r="G43" s="77"/>
      <c r="H43" s="81">
        <v>10</v>
      </c>
      <c r="I43" s="77"/>
      <c r="J43" s="150" t="s">
        <v>54</v>
      </c>
      <c r="K43" s="77"/>
      <c r="L43" s="143"/>
      <c r="M43" s="144"/>
      <c r="N43" s="144"/>
      <c r="O43" s="144"/>
      <c r="P43" s="145"/>
      <c r="Q43" s="77"/>
      <c r="R43" s="137">
        <f t="shared" ref="R43" si="68">V43-T43</f>
        <v>0</v>
      </c>
      <c r="S43" s="161">
        <f t="shared" ref="S43" si="69">MAX(MATCH("X",J43:P43,0)-3,0)</f>
        <v>0</v>
      </c>
      <c r="T43" s="161">
        <f t="shared" ref="T43" si="70">IF(J43="X",0,(S43*H43))</f>
        <v>0</v>
      </c>
      <c r="U43" s="163"/>
      <c r="V43" s="161">
        <f t="shared" ref="V43" si="71">IF(J43="X",0,H43*4)</f>
        <v>0</v>
      </c>
      <c r="W43" s="161"/>
      <c r="X43" s="162">
        <f t="shared" ref="X43" si="72">IF(COUNTIF(J43:P43,"X")&lt;&gt;1,1,0)</f>
        <v>0</v>
      </c>
      <c r="Y43" s="176">
        <f t="shared" ref="Y43" si="73">MAX(MATCH("O",J43:P43,-1)-3,0)</f>
        <v>0</v>
      </c>
      <c r="Z43" s="176">
        <f t="shared" ref="Z43" si="74">Y43*H43</f>
        <v>0</v>
      </c>
      <c r="AA43" s="177"/>
      <c r="AB43" s="176"/>
      <c r="AC43" s="79"/>
      <c r="AD43" s="107"/>
      <c r="AE43" s="275"/>
    </row>
    <row r="44" spans="1:32" s="2" customFormat="1" hidden="1" x14ac:dyDescent="0.15">
      <c r="A44" s="107"/>
      <c r="B44" s="73"/>
      <c r="C44" s="74"/>
      <c r="D44" s="75" t="s">
        <v>61</v>
      </c>
      <c r="E44" s="80" t="s">
        <v>84</v>
      </c>
      <c r="F44" s="284"/>
      <c r="G44" s="77"/>
      <c r="H44" s="138">
        <v>10</v>
      </c>
      <c r="I44" s="77"/>
      <c r="J44" s="151" t="s">
        <v>54</v>
      </c>
      <c r="K44" s="77"/>
      <c r="L44" s="146"/>
      <c r="M44" s="147"/>
      <c r="N44" s="147"/>
      <c r="O44" s="147"/>
      <c r="P44" s="148"/>
      <c r="Q44" s="77"/>
      <c r="R44" s="137">
        <f t="shared" ref="R44" si="75">V44-T44</f>
        <v>0</v>
      </c>
      <c r="S44" s="161">
        <f t="shared" ref="S44" si="76">MAX(MATCH("X",J44:P44,0)-3,0)</f>
        <v>0</v>
      </c>
      <c r="T44" s="161">
        <f t="shared" ref="T44" si="77">IF(J44="X",0,(S44*H44))</f>
        <v>0</v>
      </c>
      <c r="U44" s="163"/>
      <c r="V44" s="161">
        <f t="shared" ref="V44" si="78">IF(J44="X",0,H44*4)</f>
        <v>0</v>
      </c>
      <c r="W44" s="161"/>
      <c r="X44" s="162">
        <f t="shared" ref="X44" si="79">IF(COUNTIF(J44:P44,"X")&lt;&gt;1,1,0)</f>
        <v>0</v>
      </c>
      <c r="Y44" s="176">
        <f t="shared" ref="Y44" si="80">MAX(MATCH("O",J44:P44,-1)-3,0)</f>
        <v>0</v>
      </c>
      <c r="Z44" s="176">
        <f t="shared" ref="Z44" si="81">Y44*H44</f>
        <v>0</v>
      </c>
      <c r="AA44" s="177"/>
      <c r="AB44" s="176"/>
      <c r="AC44" s="89"/>
      <c r="AD44" s="107"/>
      <c r="AE44" s="279"/>
    </row>
    <row r="45" spans="1:32" s="2" customFormat="1" x14ac:dyDescent="0.15">
      <c r="B45" s="82"/>
      <c r="C45" s="83"/>
      <c r="D45" s="83"/>
      <c r="E45" s="84"/>
      <c r="F45" s="286"/>
      <c r="G45" s="86"/>
      <c r="H45" s="86" t="str">
        <f>IF(X46=0,"","FOUT: zet in elke regel precies 1 kruisje!")</f>
        <v/>
      </c>
      <c r="I45" s="86"/>
      <c r="J45" s="139"/>
      <c r="K45" s="86"/>
      <c r="L45" s="139"/>
      <c r="M45" s="139"/>
      <c r="N45" s="139"/>
      <c r="O45" s="139"/>
      <c r="P45" s="139"/>
      <c r="Q45" s="86"/>
      <c r="R45" s="136"/>
      <c r="S45" s="169"/>
      <c r="T45" s="169"/>
      <c r="U45" s="164"/>
      <c r="V45" s="164"/>
      <c r="W45" s="164"/>
      <c r="X45" s="164"/>
      <c r="Y45" s="180"/>
      <c r="Z45" s="180"/>
      <c r="AA45" s="178"/>
      <c r="AB45" s="180"/>
      <c r="AC45" s="89"/>
      <c r="AD45" s="90"/>
      <c r="AE45" s="276" t="s">
        <v>58</v>
      </c>
    </row>
    <row r="46" spans="1:32" s="99" customFormat="1" ht="14" x14ac:dyDescent="0.15">
      <c r="A46" s="268"/>
      <c r="B46" s="93"/>
      <c r="C46" s="94"/>
      <c r="D46" s="94"/>
      <c r="E46" s="95" t="str">
        <f>_xlfn.CONCAT("score ",E38)</f>
        <v>score Medewerkers</v>
      </c>
      <c r="F46" s="288">
        <f>IF(W46=0,"n.v.t.",U46/W46)</f>
        <v>0.5</v>
      </c>
      <c r="G46" s="97"/>
      <c r="H46" s="129"/>
      <c r="I46" s="97"/>
      <c r="J46" s="141"/>
      <c r="K46" s="97"/>
      <c r="L46" s="142"/>
      <c r="M46" s="142"/>
      <c r="N46" s="142"/>
      <c r="O46" s="142"/>
      <c r="P46" s="142"/>
      <c r="Q46" s="97"/>
      <c r="R46" s="135"/>
      <c r="S46" s="169"/>
      <c r="T46" s="169"/>
      <c r="U46" s="166">
        <f>SUM(T38:T45)</f>
        <v>60</v>
      </c>
      <c r="V46" s="269"/>
      <c r="W46" s="166">
        <f>SUM(V38:V45)</f>
        <v>120</v>
      </c>
      <c r="X46" s="166">
        <f>SUM(X38:X45)</f>
        <v>0</v>
      </c>
      <c r="Y46" s="188"/>
      <c r="Z46" s="188"/>
      <c r="AA46" s="179">
        <f>SUM(Z38:Z45)</f>
        <v>60</v>
      </c>
      <c r="AB46" s="187">
        <f>IF(W46=0,"n.v.t.",AA46/W46)</f>
        <v>0.5</v>
      </c>
      <c r="AC46" s="98"/>
      <c r="AD46" s="268"/>
      <c r="AE46" s="277" t="s">
        <v>58</v>
      </c>
      <c r="AF46" s="268"/>
    </row>
    <row r="47" spans="1:32" s="2" customFormat="1" x14ac:dyDescent="0.15">
      <c r="B47" s="82"/>
      <c r="C47" s="88"/>
      <c r="D47" s="88"/>
      <c r="E47" s="91"/>
      <c r="F47" s="283"/>
      <c r="G47" s="88"/>
      <c r="H47" s="88"/>
      <c r="I47" s="88"/>
      <c r="J47" s="139"/>
      <c r="K47" s="88"/>
      <c r="L47" s="139"/>
      <c r="M47" s="139"/>
      <c r="N47" s="139"/>
      <c r="O47" s="139"/>
      <c r="P47" s="139"/>
      <c r="Q47" s="88"/>
      <c r="R47" s="136"/>
      <c r="S47" s="169"/>
      <c r="T47" s="169"/>
      <c r="U47" s="164"/>
      <c r="V47" s="164"/>
      <c r="W47" s="164"/>
      <c r="X47" s="164"/>
      <c r="Y47" s="180"/>
      <c r="Z47" s="180"/>
      <c r="AA47" s="178"/>
      <c r="AB47" s="180"/>
      <c r="AC47" s="89"/>
      <c r="AD47" s="90"/>
      <c r="AE47" s="278" t="s">
        <v>58</v>
      </c>
    </row>
    <row r="48" spans="1:32" s="99" customFormat="1" x14ac:dyDescent="0.15">
      <c r="A48" s="268"/>
      <c r="B48" s="93"/>
      <c r="C48" s="317">
        <v>5</v>
      </c>
      <c r="D48" s="318"/>
      <c r="E48" s="255" t="s">
        <v>100</v>
      </c>
      <c r="F48" s="310" t="s">
        <v>101</v>
      </c>
      <c r="G48" s="256"/>
      <c r="H48" s="256"/>
      <c r="I48" s="256"/>
      <c r="J48" s="259" t="s">
        <v>48</v>
      </c>
      <c r="K48" s="256"/>
      <c r="L48" s="260" t="s">
        <v>49</v>
      </c>
      <c r="M48" s="260" t="s">
        <v>50</v>
      </c>
      <c r="N48" s="261">
        <v>0</v>
      </c>
      <c r="O48" s="261" t="s">
        <v>51</v>
      </c>
      <c r="P48" s="262" t="s">
        <v>52</v>
      </c>
      <c r="Q48" s="256"/>
      <c r="R48" s="251"/>
      <c r="S48" s="263"/>
      <c r="T48" s="263"/>
      <c r="U48" s="252"/>
      <c r="V48" s="252"/>
      <c r="W48" s="252"/>
      <c r="X48" s="252"/>
      <c r="Y48" s="264"/>
      <c r="Z48" s="264"/>
      <c r="AA48" s="254"/>
      <c r="AB48" s="264"/>
      <c r="AC48" s="265"/>
      <c r="AD48" s="268"/>
      <c r="AE48" s="274" t="s">
        <v>112</v>
      </c>
      <c r="AF48" s="268"/>
    </row>
    <row r="49" spans="1:32" s="2" customFormat="1" ht="24" x14ac:dyDescent="0.15">
      <c r="A49" s="107"/>
      <c r="B49" s="73"/>
      <c r="C49" s="74"/>
      <c r="D49" s="75" t="s">
        <v>53</v>
      </c>
      <c r="E49" s="80" t="s">
        <v>106</v>
      </c>
      <c r="F49" s="284" t="s">
        <v>135</v>
      </c>
      <c r="G49" s="77"/>
      <c r="H49" s="127">
        <v>10</v>
      </c>
      <c r="I49" s="77"/>
      <c r="J49" s="150"/>
      <c r="K49" s="77"/>
      <c r="L49" s="143"/>
      <c r="M49" s="144"/>
      <c r="N49" s="144" t="s">
        <v>54</v>
      </c>
      <c r="O49" s="144"/>
      <c r="P49" s="145"/>
      <c r="Q49" s="77"/>
      <c r="R49" s="137">
        <f t="shared" ref="R49:R50" si="82">V49-T49</f>
        <v>20</v>
      </c>
      <c r="S49" s="161">
        <f t="shared" ref="S49:S50" si="83">MAX(MATCH("X",J49:P49,0)-3,0)</f>
        <v>2</v>
      </c>
      <c r="T49" s="161">
        <f t="shared" ref="T49:T50" si="84">IF(J49="X",0,(S49*H49))</f>
        <v>20</v>
      </c>
      <c r="U49" s="163"/>
      <c r="V49" s="161">
        <f t="shared" ref="V49:V50" si="85">IF(J49="X",0,H49*4)</f>
        <v>40</v>
      </c>
      <c r="W49" s="161"/>
      <c r="X49" s="162">
        <f t="shared" ref="X49:X50" si="86">IF(COUNTIF(J49:P49,"X")&lt;&gt;1,1,0)</f>
        <v>0</v>
      </c>
      <c r="Y49" s="176">
        <f t="shared" ref="Y49:Y50" si="87">MAX(MATCH("O",J49:P49,-1)-3,0)</f>
        <v>2</v>
      </c>
      <c r="Z49" s="176">
        <f t="shared" ref="Z49:Z50" si="88">Y49*H49</f>
        <v>20</v>
      </c>
      <c r="AA49" s="177"/>
      <c r="AB49" s="176"/>
      <c r="AC49" s="79"/>
      <c r="AE49" s="275"/>
    </row>
    <row r="50" spans="1:32" s="2" customFormat="1" ht="24" x14ac:dyDescent="0.15">
      <c r="A50" s="107" t="s">
        <v>62</v>
      </c>
      <c r="B50" s="73"/>
      <c r="C50" s="74"/>
      <c r="D50" s="75" t="s">
        <v>55</v>
      </c>
      <c r="E50" s="80" t="s">
        <v>136</v>
      </c>
      <c r="F50" s="284" t="s">
        <v>138</v>
      </c>
      <c r="G50" s="77"/>
      <c r="H50" s="127">
        <v>10</v>
      </c>
      <c r="I50" s="77"/>
      <c r="J50" s="150"/>
      <c r="K50" s="233"/>
      <c r="L50" s="143"/>
      <c r="M50" s="144"/>
      <c r="N50" s="144" t="s">
        <v>54</v>
      </c>
      <c r="O50" s="144"/>
      <c r="P50" s="145"/>
      <c r="Q50" s="77"/>
      <c r="R50" s="137">
        <f t="shared" si="82"/>
        <v>20</v>
      </c>
      <c r="S50" s="161">
        <f t="shared" si="83"/>
        <v>2</v>
      </c>
      <c r="T50" s="161">
        <f t="shared" si="84"/>
        <v>20</v>
      </c>
      <c r="U50" s="163"/>
      <c r="V50" s="161">
        <f t="shared" si="85"/>
        <v>40</v>
      </c>
      <c r="W50" s="161"/>
      <c r="X50" s="162">
        <f t="shared" si="86"/>
        <v>0</v>
      </c>
      <c r="Y50" s="176">
        <f t="shared" si="87"/>
        <v>2</v>
      </c>
      <c r="Z50" s="176">
        <f t="shared" si="88"/>
        <v>20</v>
      </c>
      <c r="AA50" s="177"/>
      <c r="AB50" s="176"/>
      <c r="AC50" s="79"/>
      <c r="AE50" s="275"/>
    </row>
    <row r="51" spans="1:32" s="2" customFormat="1" ht="24" x14ac:dyDescent="0.15">
      <c r="A51" s="107" t="s">
        <v>62</v>
      </c>
      <c r="B51" s="73"/>
      <c r="C51" s="74"/>
      <c r="D51" s="75" t="s">
        <v>56</v>
      </c>
      <c r="E51" s="80" t="s">
        <v>137</v>
      </c>
      <c r="F51" s="284" t="s">
        <v>139</v>
      </c>
      <c r="G51" s="77"/>
      <c r="H51" s="127">
        <v>10</v>
      </c>
      <c r="I51" s="77"/>
      <c r="J51" s="150"/>
      <c r="K51" s="233"/>
      <c r="L51" s="143"/>
      <c r="M51" s="144"/>
      <c r="N51" s="144" t="s">
        <v>54</v>
      </c>
      <c r="O51" s="144"/>
      <c r="P51" s="145"/>
      <c r="Q51" s="77"/>
      <c r="R51" s="137">
        <f t="shared" ref="R51" si="89">V51-T51</f>
        <v>20</v>
      </c>
      <c r="S51" s="161">
        <f t="shared" ref="S51" si="90">MAX(MATCH("X",J51:P51,0)-3,0)</f>
        <v>2</v>
      </c>
      <c r="T51" s="161">
        <f t="shared" ref="T51" si="91">IF(J51="X",0,(S51*H51))</f>
        <v>20</v>
      </c>
      <c r="U51" s="163"/>
      <c r="V51" s="161">
        <f t="shared" ref="V51" si="92">IF(J51="X",0,H51*4)</f>
        <v>40</v>
      </c>
      <c r="W51" s="161"/>
      <c r="X51" s="162">
        <f t="shared" ref="X51" si="93">IF(COUNTIF(J51:P51,"X")&lt;&gt;1,1,0)</f>
        <v>0</v>
      </c>
      <c r="Y51" s="176">
        <f t="shared" ref="Y51" si="94">MAX(MATCH("O",J51:P51,-1)-3,0)</f>
        <v>2</v>
      </c>
      <c r="Z51" s="176">
        <f t="shared" ref="Z51" si="95">Y51*H51</f>
        <v>20</v>
      </c>
      <c r="AA51" s="177"/>
      <c r="AB51" s="176"/>
      <c r="AC51" s="79"/>
      <c r="AE51" s="275"/>
    </row>
    <row r="52" spans="1:32" s="2" customFormat="1" hidden="1" x14ac:dyDescent="0.15">
      <c r="A52" s="107"/>
      <c r="B52" s="73"/>
      <c r="C52" s="74"/>
      <c r="D52" s="75" t="s">
        <v>57</v>
      </c>
      <c r="E52" s="80" t="s">
        <v>84</v>
      </c>
      <c r="F52" s="284"/>
      <c r="G52" s="77"/>
      <c r="H52" s="127">
        <v>10</v>
      </c>
      <c r="I52" s="77"/>
      <c r="J52" s="150" t="s">
        <v>54</v>
      </c>
      <c r="K52" s="77"/>
      <c r="L52" s="146"/>
      <c r="M52" s="147"/>
      <c r="N52" s="144"/>
      <c r="O52" s="147"/>
      <c r="P52" s="148"/>
      <c r="Q52" s="77"/>
      <c r="R52" s="137">
        <f t="shared" ref="R52:R54" si="96">V52-T52</f>
        <v>0</v>
      </c>
      <c r="S52" s="161">
        <f t="shared" ref="S52:S54" si="97">MAX(MATCH("X",J52:P52,0)-3,0)</f>
        <v>0</v>
      </c>
      <c r="T52" s="161">
        <f t="shared" ref="T52:T54" si="98">IF(J52="X",0,(S52*H52))</f>
        <v>0</v>
      </c>
      <c r="U52" s="163"/>
      <c r="V52" s="161">
        <f t="shared" ref="V52:V54" si="99">IF(J52="X",0,H52*4)</f>
        <v>0</v>
      </c>
      <c r="W52" s="161"/>
      <c r="X52" s="162">
        <f t="shared" ref="X52:X54" si="100">IF(COUNTIF(J52:P52,"X")&lt;&gt;1,1,0)</f>
        <v>0</v>
      </c>
      <c r="Y52" s="176">
        <f t="shared" ref="Y52:Y54" si="101">MAX(MATCH("O",J52:P52,-1)-3,0)</f>
        <v>0</v>
      </c>
      <c r="Z52" s="176">
        <f t="shared" ref="Z52:Z54" si="102">Y52*H52</f>
        <v>0</v>
      </c>
      <c r="AA52" s="177"/>
      <c r="AB52" s="176"/>
      <c r="AC52" s="79"/>
      <c r="AE52" s="275"/>
    </row>
    <row r="53" spans="1:32" s="2" customFormat="1" hidden="1" x14ac:dyDescent="0.15">
      <c r="A53" s="107"/>
      <c r="B53" s="73"/>
      <c r="C53" s="74"/>
      <c r="D53" s="75" t="s">
        <v>57</v>
      </c>
      <c r="E53" s="80" t="s">
        <v>84</v>
      </c>
      <c r="F53" s="284"/>
      <c r="G53" s="77"/>
      <c r="H53" s="127">
        <v>10</v>
      </c>
      <c r="I53" s="77"/>
      <c r="J53" s="150" t="s">
        <v>54</v>
      </c>
      <c r="K53" s="77"/>
      <c r="L53" s="146"/>
      <c r="M53" s="147"/>
      <c r="N53" s="144"/>
      <c r="O53" s="147"/>
      <c r="P53" s="148"/>
      <c r="Q53" s="77"/>
      <c r="R53" s="137">
        <f t="shared" ref="R53" si="103">V53-T53</f>
        <v>0</v>
      </c>
      <c r="S53" s="161">
        <f t="shared" ref="S53" si="104">MAX(MATCH("X",J53:P53,0)-3,0)</f>
        <v>0</v>
      </c>
      <c r="T53" s="161">
        <f t="shared" ref="T53" si="105">IF(J53="X",0,(S53*H53))</f>
        <v>0</v>
      </c>
      <c r="U53" s="163"/>
      <c r="V53" s="161">
        <f t="shared" ref="V53" si="106">IF(J53="X",0,H53*4)</f>
        <v>0</v>
      </c>
      <c r="W53" s="161"/>
      <c r="X53" s="162">
        <f t="shared" ref="X53" si="107">IF(COUNTIF(J53:P53,"X")&lt;&gt;1,1,0)</f>
        <v>0</v>
      </c>
      <c r="Y53" s="176">
        <f t="shared" ref="Y53" si="108">MAX(MATCH("O",J53:P53,-1)-3,0)</f>
        <v>0</v>
      </c>
      <c r="Z53" s="176">
        <f t="shared" ref="Z53" si="109">Y53*H53</f>
        <v>0</v>
      </c>
      <c r="AA53" s="177"/>
      <c r="AB53" s="176"/>
      <c r="AC53" s="79"/>
      <c r="AE53" s="275"/>
    </row>
    <row r="54" spans="1:32" s="2" customFormat="1" hidden="1" x14ac:dyDescent="0.15">
      <c r="A54" s="107" t="s">
        <v>62</v>
      </c>
      <c r="B54" s="73"/>
      <c r="C54" s="74"/>
      <c r="D54" s="75" t="s">
        <v>59</v>
      </c>
      <c r="E54" s="80" t="s">
        <v>84</v>
      </c>
      <c r="F54" s="80"/>
      <c r="G54" s="77"/>
      <c r="H54" s="127">
        <v>10</v>
      </c>
      <c r="I54" s="77"/>
      <c r="J54" s="150" t="s">
        <v>54</v>
      </c>
      <c r="K54" s="233"/>
      <c r="L54" s="143"/>
      <c r="M54" s="144"/>
      <c r="N54" s="144"/>
      <c r="O54" s="144"/>
      <c r="P54" s="145"/>
      <c r="Q54" s="77"/>
      <c r="R54" s="137">
        <f t="shared" si="96"/>
        <v>0</v>
      </c>
      <c r="S54" s="161">
        <f t="shared" si="97"/>
        <v>0</v>
      </c>
      <c r="T54" s="161">
        <f t="shared" si="98"/>
        <v>0</v>
      </c>
      <c r="U54" s="163"/>
      <c r="V54" s="161">
        <f t="shared" si="99"/>
        <v>0</v>
      </c>
      <c r="W54" s="161"/>
      <c r="X54" s="162">
        <f t="shared" si="100"/>
        <v>0</v>
      </c>
      <c r="Y54" s="176">
        <f t="shared" si="101"/>
        <v>0</v>
      </c>
      <c r="Z54" s="176">
        <f t="shared" si="102"/>
        <v>0</v>
      </c>
      <c r="AA54" s="177"/>
      <c r="AB54" s="176"/>
      <c r="AC54" s="79"/>
      <c r="AE54" s="275"/>
    </row>
    <row r="55" spans="1:32" s="2" customFormat="1" ht="15.75" customHeight="1" x14ac:dyDescent="0.15">
      <c r="B55" s="82"/>
      <c r="C55" s="83"/>
      <c r="D55" s="83"/>
      <c r="E55" s="84"/>
      <c r="F55" s="85"/>
      <c r="G55" s="86"/>
      <c r="H55" s="87" t="str">
        <f>IF(X56=0,"","FOUT: zet in elke regel precies 1 kruisje!")</f>
        <v/>
      </c>
      <c r="I55" s="86"/>
      <c r="J55" s="140"/>
      <c r="K55" s="87"/>
      <c r="L55" s="140"/>
      <c r="M55" s="140"/>
      <c r="N55" s="140"/>
      <c r="O55" s="140"/>
      <c r="P55" s="140"/>
      <c r="Q55" s="86"/>
      <c r="R55" s="134"/>
      <c r="S55" s="170"/>
      <c r="T55" s="169"/>
      <c r="U55" s="164"/>
      <c r="V55" s="164"/>
      <c r="W55" s="164"/>
      <c r="X55" s="164"/>
      <c r="Y55" s="180"/>
      <c r="Z55" s="180"/>
      <c r="AA55" s="178"/>
      <c r="AB55" s="180"/>
      <c r="AC55" s="89"/>
      <c r="AD55" s="90"/>
      <c r="AE55" s="235"/>
    </row>
    <row r="56" spans="1:32" s="99" customFormat="1" x14ac:dyDescent="0.15">
      <c r="A56" s="268"/>
      <c r="B56" s="93"/>
      <c r="C56" s="94"/>
      <c r="D56" s="94"/>
      <c r="E56" s="95" t="str">
        <f>_xlfn.CONCAT("score ",E48)</f>
        <v xml:space="preserve">score Samenwerking </v>
      </c>
      <c r="F56" s="96">
        <f>IF(W56=0,"n.v.t.",U56/W56)</f>
        <v>0.5</v>
      </c>
      <c r="G56" s="97"/>
      <c r="H56" s="129"/>
      <c r="I56" s="97"/>
      <c r="J56" s="141"/>
      <c r="K56" s="97"/>
      <c r="L56" s="142"/>
      <c r="M56" s="142"/>
      <c r="N56" s="142"/>
      <c r="O56" s="142"/>
      <c r="P56" s="142"/>
      <c r="Q56" s="97"/>
      <c r="R56" s="135"/>
      <c r="S56" s="169"/>
      <c r="T56" s="169"/>
      <c r="U56" s="166">
        <f>SUM(T48:T55)</f>
        <v>60</v>
      </c>
      <c r="V56" s="269"/>
      <c r="W56" s="166">
        <f>SUM(V48:V55)</f>
        <v>120</v>
      </c>
      <c r="X56" s="166">
        <f>SUM(X48:X55)</f>
        <v>0</v>
      </c>
      <c r="Y56" s="188"/>
      <c r="Z56" s="188"/>
      <c r="AA56" s="179">
        <f>SUM(Z48:Z55)</f>
        <v>60</v>
      </c>
      <c r="AB56" s="187">
        <f>IF(W56=0,"n.v.t.",AA56/W56)</f>
        <v>0.5</v>
      </c>
      <c r="AC56" s="98"/>
      <c r="AD56" s="268"/>
      <c r="AE56" s="234"/>
      <c r="AF56" s="268"/>
    </row>
    <row r="57" spans="1:32" s="2" customFormat="1" x14ac:dyDescent="0.15">
      <c r="B57" s="82"/>
      <c r="C57" s="88"/>
      <c r="D57" s="88"/>
      <c r="E57" s="91"/>
      <c r="F57" s="92"/>
      <c r="G57" s="88"/>
      <c r="H57" s="139"/>
      <c r="I57" s="139"/>
      <c r="J57" s="139"/>
      <c r="K57" s="88"/>
      <c r="L57" s="139"/>
      <c r="M57" s="139"/>
      <c r="N57" s="139"/>
      <c r="O57" s="139"/>
      <c r="P57" s="139"/>
      <c r="Q57" s="88"/>
      <c r="R57" s="136"/>
      <c r="S57" s="169"/>
      <c r="T57" s="169"/>
      <c r="U57" s="164"/>
      <c r="V57" s="164"/>
      <c r="W57" s="164"/>
      <c r="X57" s="164"/>
      <c r="Y57" s="180"/>
      <c r="Z57" s="180"/>
      <c r="AA57" s="178"/>
      <c r="AB57" s="180"/>
      <c r="AC57" s="89"/>
      <c r="AD57" s="90"/>
      <c r="AE57" s="236"/>
    </row>
    <row r="58" spans="1:32" s="99" customFormat="1" x14ac:dyDescent="0.15">
      <c r="A58" s="268"/>
      <c r="B58" s="93"/>
      <c r="C58" s="317">
        <v>6</v>
      </c>
      <c r="D58" s="318"/>
      <c r="E58" s="255" t="s">
        <v>102</v>
      </c>
      <c r="F58" s="310" t="s">
        <v>103</v>
      </c>
      <c r="G58" s="256"/>
      <c r="H58" s="256"/>
      <c r="I58" s="256"/>
      <c r="J58" s="259" t="s">
        <v>48</v>
      </c>
      <c r="K58" s="256"/>
      <c r="L58" s="260" t="s">
        <v>49</v>
      </c>
      <c r="M58" s="260" t="s">
        <v>50</v>
      </c>
      <c r="N58" s="261">
        <v>0</v>
      </c>
      <c r="O58" s="261" t="s">
        <v>51</v>
      </c>
      <c r="P58" s="262" t="s">
        <v>52</v>
      </c>
      <c r="Q58" s="256"/>
      <c r="R58" s="251"/>
      <c r="S58" s="263"/>
      <c r="T58" s="263"/>
      <c r="U58" s="252"/>
      <c r="V58" s="252"/>
      <c r="W58" s="252"/>
      <c r="X58" s="252"/>
      <c r="Y58" s="264"/>
      <c r="Z58" s="264"/>
      <c r="AA58" s="254"/>
      <c r="AB58" s="264"/>
      <c r="AC58" s="265"/>
      <c r="AD58" s="268"/>
      <c r="AE58" s="274" t="s">
        <v>112</v>
      </c>
      <c r="AF58" s="268"/>
    </row>
    <row r="59" spans="1:32" s="2" customFormat="1" ht="12.75" customHeight="1" x14ac:dyDescent="0.15">
      <c r="A59" s="107"/>
      <c r="B59" s="73"/>
      <c r="C59" s="74"/>
      <c r="D59" s="75" t="s">
        <v>53</v>
      </c>
      <c r="E59" s="80" t="s">
        <v>107</v>
      </c>
      <c r="F59" s="284" t="s">
        <v>130</v>
      </c>
      <c r="G59" s="77"/>
      <c r="H59" s="127">
        <v>10</v>
      </c>
      <c r="I59" s="77"/>
      <c r="J59" s="150"/>
      <c r="K59" s="77"/>
      <c r="L59" s="143"/>
      <c r="M59" s="144"/>
      <c r="N59" s="144" t="s">
        <v>54</v>
      </c>
      <c r="O59" s="144"/>
      <c r="P59" s="145"/>
      <c r="Q59" s="77"/>
      <c r="R59" s="137">
        <f t="shared" ref="R59:R63" si="110">V59-T59</f>
        <v>20</v>
      </c>
      <c r="S59" s="161">
        <f t="shared" ref="S59:S63" si="111">MAX(MATCH("X",J59:P59,0)-3,0)</f>
        <v>2</v>
      </c>
      <c r="T59" s="161">
        <f t="shared" ref="T59:T63" si="112">IF(J59="X",0,(S59*H59))</f>
        <v>20</v>
      </c>
      <c r="U59" s="163"/>
      <c r="V59" s="161">
        <f t="shared" ref="V59:V63" si="113">IF(J59="X",0,H59*4)</f>
        <v>40</v>
      </c>
      <c r="W59" s="161"/>
      <c r="X59" s="162">
        <f t="shared" ref="X59:X63" si="114">IF(COUNTIF(J59:P59,"X")&lt;&gt;1,1,0)</f>
        <v>0</v>
      </c>
      <c r="Y59" s="176">
        <f t="shared" ref="Y59:Y63" si="115">MAX(MATCH("O",J59:P59,-1)-3,0)</f>
        <v>2</v>
      </c>
      <c r="Z59" s="176">
        <f t="shared" ref="Z59:Z63" si="116">Y59*H59</f>
        <v>20</v>
      </c>
      <c r="AA59" s="177"/>
      <c r="AB59" s="176"/>
      <c r="AC59" s="79"/>
      <c r="AE59" s="275"/>
    </row>
    <row r="60" spans="1:32" s="2" customFormat="1" x14ac:dyDescent="0.15">
      <c r="A60" s="107" t="s">
        <v>62</v>
      </c>
      <c r="B60" s="73"/>
      <c r="C60" s="74"/>
      <c r="D60" s="75" t="s">
        <v>55</v>
      </c>
      <c r="E60" s="80" t="s">
        <v>131</v>
      </c>
      <c r="F60" s="284" t="s">
        <v>134</v>
      </c>
      <c r="G60" s="77"/>
      <c r="H60" s="127">
        <v>10</v>
      </c>
      <c r="I60" s="77"/>
      <c r="J60" s="150"/>
      <c r="K60" s="233"/>
      <c r="L60" s="143"/>
      <c r="M60" s="144"/>
      <c r="N60" s="144" t="s">
        <v>54</v>
      </c>
      <c r="O60" s="144"/>
      <c r="P60" s="145"/>
      <c r="Q60" s="77"/>
      <c r="R60" s="137">
        <f t="shared" si="110"/>
        <v>20</v>
      </c>
      <c r="S60" s="161">
        <f t="shared" si="111"/>
        <v>2</v>
      </c>
      <c r="T60" s="161">
        <f t="shared" si="112"/>
        <v>20</v>
      </c>
      <c r="U60" s="163"/>
      <c r="V60" s="161">
        <f t="shared" si="113"/>
        <v>40</v>
      </c>
      <c r="W60" s="161"/>
      <c r="X60" s="162">
        <f t="shared" si="114"/>
        <v>0</v>
      </c>
      <c r="Y60" s="176">
        <f t="shared" si="115"/>
        <v>2</v>
      </c>
      <c r="Z60" s="176">
        <f t="shared" si="116"/>
        <v>20</v>
      </c>
      <c r="AA60" s="177"/>
      <c r="AB60" s="176"/>
      <c r="AC60" s="79"/>
      <c r="AE60" s="275"/>
    </row>
    <row r="61" spans="1:32" s="2" customFormat="1" x14ac:dyDescent="0.15">
      <c r="A61" s="107" t="s">
        <v>62</v>
      </c>
      <c r="B61" s="73"/>
      <c r="C61" s="74"/>
      <c r="D61" s="75" t="s">
        <v>56</v>
      </c>
      <c r="E61" s="80" t="s">
        <v>132</v>
      </c>
      <c r="F61" s="284" t="s">
        <v>133</v>
      </c>
      <c r="G61" s="77"/>
      <c r="H61" s="127">
        <v>10</v>
      </c>
      <c r="I61" s="77"/>
      <c r="J61" s="150"/>
      <c r="K61" s="233"/>
      <c r="L61" s="143"/>
      <c r="M61" s="144"/>
      <c r="N61" s="144" t="s">
        <v>54</v>
      </c>
      <c r="O61" s="144"/>
      <c r="P61" s="145"/>
      <c r="Q61" s="77"/>
      <c r="R61" s="137">
        <f t="shared" si="110"/>
        <v>20</v>
      </c>
      <c r="S61" s="161">
        <f t="shared" si="111"/>
        <v>2</v>
      </c>
      <c r="T61" s="161">
        <f t="shared" si="112"/>
        <v>20</v>
      </c>
      <c r="U61" s="163"/>
      <c r="V61" s="161">
        <f t="shared" si="113"/>
        <v>40</v>
      </c>
      <c r="W61" s="161"/>
      <c r="X61" s="162">
        <f t="shared" si="114"/>
        <v>0</v>
      </c>
      <c r="Y61" s="176">
        <f t="shared" si="115"/>
        <v>2</v>
      </c>
      <c r="Z61" s="176">
        <f t="shared" si="116"/>
        <v>20</v>
      </c>
      <c r="AA61" s="177"/>
      <c r="AB61" s="176"/>
      <c r="AC61" s="79"/>
      <c r="AE61" s="275"/>
    </row>
    <row r="62" spans="1:32" s="2" customFormat="1" hidden="1" x14ac:dyDescent="0.15">
      <c r="A62" s="107"/>
      <c r="B62" s="73"/>
      <c r="C62" s="74"/>
      <c r="D62" s="75" t="s">
        <v>57</v>
      </c>
      <c r="E62" s="80" t="s">
        <v>84</v>
      </c>
      <c r="F62" s="284"/>
      <c r="G62" s="77"/>
      <c r="H62" s="127">
        <v>10</v>
      </c>
      <c r="I62" s="77"/>
      <c r="J62" s="150" t="s">
        <v>54</v>
      </c>
      <c r="K62" s="77"/>
      <c r="L62" s="146"/>
      <c r="M62" s="147"/>
      <c r="N62" s="147"/>
      <c r="O62" s="147"/>
      <c r="P62" s="148"/>
      <c r="Q62" s="77"/>
      <c r="R62" s="137">
        <f t="shared" si="110"/>
        <v>0</v>
      </c>
      <c r="S62" s="161">
        <f t="shared" si="111"/>
        <v>0</v>
      </c>
      <c r="T62" s="161">
        <f t="shared" si="112"/>
        <v>0</v>
      </c>
      <c r="U62" s="163"/>
      <c r="V62" s="161">
        <f t="shared" si="113"/>
        <v>0</v>
      </c>
      <c r="W62" s="161"/>
      <c r="X62" s="162">
        <f t="shared" si="114"/>
        <v>0</v>
      </c>
      <c r="Y62" s="176">
        <f t="shared" si="115"/>
        <v>0</v>
      </c>
      <c r="Z62" s="176">
        <f t="shared" si="116"/>
        <v>0</v>
      </c>
      <c r="AA62" s="177"/>
      <c r="AB62" s="176"/>
      <c r="AC62" s="79"/>
      <c r="AE62" s="275"/>
    </row>
    <row r="63" spans="1:32" s="2" customFormat="1" hidden="1" x14ac:dyDescent="0.15">
      <c r="A63" s="107" t="s">
        <v>62</v>
      </c>
      <c r="B63" s="73"/>
      <c r="C63" s="74"/>
      <c r="D63" s="75" t="s">
        <v>59</v>
      </c>
      <c r="E63" s="80" t="s">
        <v>84</v>
      </c>
      <c r="F63" s="284"/>
      <c r="G63" s="77"/>
      <c r="H63" s="127">
        <v>10</v>
      </c>
      <c r="I63" s="77"/>
      <c r="J63" s="150" t="s">
        <v>54</v>
      </c>
      <c r="K63" s="233"/>
      <c r="L63" s="143"/>
      <c r="M63" s="144"/>
      <c r="N63" s="144"/>
      <c r="O63" s="144"/>
      <c r="P63" s="145"/>
      <c r="Q63" s="77"/>
      <c r="R63" s="137">
        <f t="shared" si="110"/>
        <v>0</v>
      </c>
      <c r="S63" s="161">
        <f t="shared" si="111"/>
        <v>0</v>
      </c>
      <c r="T63" s="161">
        <f t="shared" si="112"/>
        <v>0</v>
      </c>
      <c r="U63" s="163"/>
      <c r="V63" s="161">
        <f t="shared" si="113"/>
        <v>0</v>
      </c>
      <c r="W63" s="161"/>
      <c r="X63" s="162">
        <f t="shared" si="114"/>
        <v>0</v>
      </c>
      <c r="Y63" s="176">
        <f t="shared" si="115"/>
        <v>0</v>
      </c>
      <c r="Z63" s="176">
        <f t="shared" si="116"/>
        <v>0</v>
      </c>
      <c r="AA63" s="177"/>
      <c r="AB63" s="176"/>
      <c r="AC63" s="79"/>
      <c r="AE63" s="275"/>
    </row>
    <row r="64" spans="1:32" s="2" customFormat="1" ht="15" customHeight="1" x14ac:dyDescent="0.15">
      <c r="B64" s="82"/>
      <c r="C64" s="83"/>
      <c r="D64" s="83"/>
      <c r="E64" s="84"/>
      <c r="F64" s="85"/>
      <c r="G64" s="86"/>
      <c r="H64" s="87" t="str">
        <f>IF(X65=0,"","FOUT: zet in elke regel precies 1 kruisje!")</f>
        <v/>
      </c>
      <c r="I64" s="86"/>
      <c r="J64" s="140"/>
      <c r="K64" s="87"/>
      <c r="L64" s="140"/>
      <c r="M64" s="140"/>
      <c r="N64" s="140"/>
      <c r="O64" s="140"/>
      <c r="P64" s="140"/>
      <c r="Q64" s="86"/>
      <c r="R64" s="134"/>
      <c r="S64" s="170"/>
      <c r="T64" s="169"/>
      <c r="U64" s="164"/>
      <c r="V64" s="164"/>
      <c r="W64" s="164"/>
      <c r="X64" s="164"/>
      <c r="Y64" s="180"/>
      <c r="Z64" s="180"/>
      <c r="AA64" s="178"/>
      <c r="AB64" s="180"/>
      <c r="AC64" s="89"/>
      <c r="AD64" s="90"/>
      <c r="AE64" s="235"/>
    </row>
    <row r="65" spans="1:38" s="99" customFormat="1" x14ac:dyDescent="0.15">
      <c r="A65" s="268"/>
      <c r="B65" s="93"/>
      <c r="C65" s="94"/>
      <c r="D65" s="94"/>
      <c r="E65" s="95" t="str">
        <f>" score "&amp;E58</f>
        <v xml:space="preserve"> score Verbetercyclus</v>
      </c>
      <c r="F65" s="96">
        <f>IF(W65=0,"n.v.t.",U65/W65)</f>
        <v>0.5</v>
      </c>
      <c r="G65" s="97"/>
      <c r="H65" s="129"/>
      <c r="I65" s="97"/>
      <c r="J65" s="141"/>
      <c r="K65" s="97"/>
      <c r="L65" s="142"/>
      <c r="M65" s="142"/>
      <c r="N65" s="142"/>
      <c r="O65" s="142"/>
      <c r="P65" s="142"/>
      <c r="Q65" s="97"/>
      <c r="R65" s="135"/>
      <c r="S65" s="169"/>
      <c r="T65" s="169"/>
      <c r="U65" s="166">
        <f>SUM(T58:T64)</f>
        <v>60</v>
      </c>
      <c r="V65" s="269"/>
      <c r="W65" s="166">
        <f>SUM(V58:V64)</f>
        <v>120</v>
      </c>
      <c r="X65" s="166">
        <f>SUM(X58:X64)</f>
        <v>0</v>
      </c>
      <c r="Y65" s="188"/>
      <c r="Z65" s="188"/>
      <c r="AA65" s="179">
        <f>SUM(Z58:Z64)</f>
        <v>60</v>
      </c>
      <c r="AB65" s="187">
        <f>IF(W65=0,"n.v.t.",AA65/W65)</f>
        <v>0.5</v>
      </c>
      <c r="AC65" s="98"/>
      <c r="AD65" s="268"/>
      <c r="AE65" s="234"/>
      <c r="AF65" s="268"/>
    </row>
    <row r="66" spans="1:38" s="2" customFormat="1" x14ac:dyDescent="0.15">
      <c r="B66" s="82"/>
      <c r="C66" s="88"/>
      <c r="D66" s="88"/>
      <c r="E66" s="91"/>
      <c r="F66" s="92"/>
      <c r="G66" s="88"/>
      <c r="H66" s="139"/>
      <c r="I66" s="139"/>
      <c r="J66" s="139"/>
      <c r="K66" s="88"/>
      <c r="L66" s="139"/>
      <c r="M66" s="139"/>
      <c r="N66" s="139"/>
      <c r="O66" s="139"/>
      <c r="P66" s="139"/>
      <c r="Q66" s="88"/>
      <c r="R66" s="136"/>
      <c r="S66" s="169"/>
      <c r="T66" s="169"/>
      <c r="U66" s="164"/>
      <c r="V66" s="164"/>
      <c r="W66" s="164"/>
      <c r="X66" s="164"/>
      <c r="Y66" s="180"/>
      <c r="Z66" s="180"/>
      <c r="AA66" s="178"/>
      <c r="AB66" s="180"/>
      <c r="AC66" s="89"/>
      <c r="AD66" s="90"/>
      <c r="AE66" s="236"/>
    </row>
    <row r="67" spans="1:38" x14ac:dyDescent="0.15">
      <c r="B67" s="41"/>
      <c r="C67" s="15"/>
      <c r="D67" s="15"/>
      <c r="E67" s="15"/>
      <c r="F67" s="16"/>
      <c r="G67" s="15"/>
      <c r="H67" s="86"/>
      <c r="I67" s="15"/>
      <c r="J67" s="15"/>
      <c r="K67" s="15"/>
      <c r="L67" s="88"/>
      <c r="M67" s="158"/>
      <c r="N67" s="88"/>
      <c r="O67" s="88"/>
      <c r="P67" s="88"/>
      <c r="Q67" s="15"/>
      <c r="R67" s="15"/>
      <c r="S67" s="171"/>
      <c r="T67" s="171"/>
      <c r="U67" s="171"/>
      <c r="V67" s="171"/>
      <c r="W67" s="171"/>
      <c r="X67" s="171"/>
      <c r="Y67" s="181"/>
      <c r="Z67" s="181"/>
      <c r="AA67" s="181"/>
      <c r="AB67" s="181"/>
      <c r="AC67" s="42"/>
      <c r="AD67" s="10"/>
      <c r="AE67" s="236"/>
    </row>
    <row r="68" spans="1:38" x14ac:dyDescent="0.15">
      <c r="B68" s="41"/>
      <c r="C68" s="15"/>
      <c r="D68" s="15"/>
      <c r="E68" s="15"/>
      <c r="F68" s="16"/>
      <c r="G68" s="15"/>
      <c r="H68" s="86"/>
      <c r="I68" s="15"/>
      <c r="J68" s="15"/>
      <c r="K68" s="15"/>
      <c r="L68" s="88"/>
      <c r="M68" s="158"/>
      <c r="N68" s="88"/>
      <c r="O68" s="88"/>
      <c r="P68" s="88"/>
      <c r="Q68" s="15"/>
      <c r="R68" s="15"/>
      <c r="S68" s="171"/>
      <c r="T68" s="171"/>
      <c r="U68" s="171"/>
      <c r="V68" s="171"/>
      <c r="W68" s="171"/>
      <c r="X68" s="171"/>
      <c r="Y68" s="181"/>
      <c r="Z68" s="181"/>
      <c r="AA68" s="181"/>
      <c r="AB68" s="181"/>
      <c r="AC68" s="42"/>
      <c r="AD68" s="10"/>
      <c r="AE68" s="236"/>
    </row>
    <row r="69" spans="1:38" ht="18" x14ac:dyDescent="0.2">
      <c r="B69" s="43"/>
      <c r="C69" s="17"/>
      <c r="D69" s="17"/>
      <c r="E69" s="17"/>
      <c r="F69" s="66" t="s">
        <v>63</v>
      </c>
      <c r="G69" s="17"/>
      <c r="H69" s="316">
        <f>U69/V69</f>
        <v>0.5</v>
      </c>
      <c r="I69" s="316"/>
      <c r="J69" s="316"/>
      <c r="K69" s="316"/>
      <c r="L69" s="316"/>
      <c r="M69" s="133"/>
      <c r="N69" s="123"/>
      <c r="O69" s="123"/>
      <c r="P69" s="123"/>
      <c r="Q69" s="123"/>
      <c r="R69" s="17"/>
      <c r="S69" s="172"/>
      <c r="T69" s="172">
        <f>SUM(T11:T63)</f>
        <v>360</v>
      </c>
      <c r="U69" s="172">
        <f>SUM(U11:U65)</f>
        <v>360</v>
      </c>
      <c r="V69" s="172">
        <f>SUM(V11:V63)</f>
        <v>720</v>
      </c>
      <c r="W69" s="172">
        <f>SUM(W11:W65)</f>
        <v>720</v>
      </c>
      <c r="X69" s="172">
        <f>SUM(X11:X57)</f>
        <v>0</v>
      </c>
      <c r="Y69" s="182"/>
      <c r="Z69" s="182">
        <f>SUM(Z11:Z65)</f>
        <v>360</v>
      </c>
      <c r="AA69" s="182">
        <f>SUM(AA11:AA65)</f>
        <v>360</v>
      </c>
      <c r="AB69" s="182"/>
      <c r="AC69" s="44"/>
      <c r="AD69" s="18"/>
      <c r="AE69" s="236"/>
    </row>
    <row r="70" spans="1:38" s="192" customFormat="1" ht="18" outlineLevel="2" x14ac:dyDescent="0.2">
      <c r="B70" s="193"/>
      <c r="C70" s="194"/>
      <c r="D70" s="194"/>
      <c r="E70" s="194"/>
      <c r="F70" s="201" t="s">
        <v>64</v>
      </c>
      <c r="G70" s="194"/>
      <c r="H70" s="312">
        <f>Z69/V69</f>
        <v>0.5</v>
      </c>
      <c r="I70" s="312"/>
      <c r="J70" s="312"/>
      <c r="K70" s="312"/>
      <c r="L70" s="312"/>
      <c r="M70" s="195"/>
      <c r="N70" s="196"/>
      <c r="O70" s="197"/>
      <c r="P70" s="196"/>
      <c r="Q70" s="196"/>
      <c r="R70" s="194"/>
      <c r="S70" s="202"/>
      <c r="T70" s="202"/>
      <c r="U70" s="202"/>
      <c r="V70" s="202"/>
      <c r="W70" s="202"/>
      <c r="X70" s="202"/>
      <c r="Y70" s="202"/>
      <c r="Z70" s="202"/>
      <c r="AA70" s="202"/>
      <c r="AB70" s="202"/>
      <c r="AC70" s="198"/>
      <c r="AD70" s="199"/>
      <c r="AE70" s="200"/>
      <c r="AF70" s="327"/>
      <c r="AG70" s="327"/>
      <c r="AH70" s="327"/>
      <c r="AI70" s="327"/>
      <c r="AJ70" s="327"/>
      <c r="AK70" s="327"/>
      <c r="AL70" s="327"/>
    </row>
    <row r="71" spans="1:38" ht="14" thickBot="1" x14ac:dyDescent="0.2">
      <c r="B71" s="45"/>
      <c r="C71" s="46"/>
      <c r="D71" s="46"/>
      <c r="E71" s="46"/>
      <c r="F71" s="47"/>
      <c r="G71" s="48"/>
      <c r="H71" s="48"/>
      <c r="I71" s="48"/>
      <c r="J71" s="46"/>
      <c r="K71" s="48"/>
      <c r="L71" s="125"/>
      <c r="M71" s="125"/>
      <c r="N71" s="125"/>
      <c r="O71" s="125"/>
      <c r="P71" s="125"/>
      <c r="Q71" s="48"/>
      <c r="R71" s="46"/>
      <c r="S71" s="173"/>
      <c r="T71" s="173"/>
      <c r="U71" s="173"/>
      <c r="V71" s="173"/>
      <c r="W71" s="173"/>
      <c r="X71" s="173"/>
      <c r="Y71" s="190"/>
      <c r="Z71" s="191"/>
      <c r="AA71" s="183"/>
      <c r="AB71" s="191"/>
      <c r="AC71" s="49"/>
      <c r="AE71" s="236"/>
    </row>
    <row r="72" spans="1:38" ht="15" thickTop="1" thickBot="1" x14ac:dyDescent="0.2">
      <c r="B72" s="4"/>
      <c r="C72" s="4"/>
      <c r="D72" s="4"/>
      <c r="E72" s="4"/>
      <c r="F72" s="22"/>
      <c r="G72" s="11"/>
      <c r="H72" s="11"/>
      <c r="I72" s="11"/>
      <c r="K72" s="11"/>
      <c r="Q72" s="11"/>
      <c r="AE72" s="115"/>
    </row>
    <row r="73" spans="1:38" ht="14" x14ac:dyDescent="0.15">
      <c r="B73" s="204"/>
      <c r="C73" s="205"/>
      <c r="D73" s="205"/>
      <c r="E73" s="206" t="s">
        <v>65</v>
      </c>
      <c r="F73" s="229"/>
      <c r="G73" s="220"/>
      <c r="H73" s="220"/>
      <c r="I73" s="220"/>
      <c r="J73" s="221"/>
      <c r="K73" s="220"/>
      <c r="L73" s="222"/>
      <c r="M73" s="222"/>
      <c r="N73" s="222"/>
      <c r="O73" s="222"/>
      <c r="P73" s="221"/>
      <c r="Q73" s="220"/>
      <c r="R73" s="221"/>
      <c r="S73" s="221"/>
      <c r="T73" s="221"/>
      <c r="U73" s="221"/>
      <c r="V73" s="221"/>
      <c r="W73" s="221"/>
      <c r="X73" s="221"/>
      <c r="Y73" s="221"/>
      <c r="Z73" s="221"/>
      <c r="AA73" s="221"/>
      <c r="AB73" s="221"/>
      <c r="AC73" s="223"/>
      <c r="AE73" s="29"/>
    </row>
    <row r="74" spans="1:38" s="102" customFormat="1" x14ac:dyDescent="0.15">
      <c r="B74" s="207"/>
      <c r="D74" s="208"/>
      <c r="E74" s="209" t="str">
        <f>IF(X69&gt;0,"FOUT: zet in elke regel precies 1 kruisje!","Geen dubbele kruisjes: OK")</f>
        <v>Geen dubbele kruisjes: OK</v>
      </c>
      <c r="G74" s="224"/>
      <c r="H74" s="224"/>
      <c r="I74" s="224"/>
      <c r="K74" s="224"/>
      <c r="L74" s="107"/>
      <c r="M74" s="107"/>
      <c r="N74" s="107"/>
      <c r="O74" s="107"/>
      <c r="Q74" s="224"/>
      <c r="AC74" s="210"/>
      <c r="AE74" s="114"/>
    </row>
    <row r="75" spans="1:38" x14ac:dyDescent="0.15">
      <c r="A75" s="4"/>
      <c r="B75" s="211"/>
      <c r="C75" s="4"/>
      <c r="D75" s="212"/>
      <c r="E75" s="209" t="str">
        <f>IF(COUNTIF(H11:R57," ")&gt;0,"FOUT: Er staan 1 of meer spaties in bovenstaande cellen en daar kunnen de berekeningen niet tegen. Zoek de gemarkeerde cellen en verwijder de spaties","Geen onzichtbare spaties: OK")</f>
        <v>Geen onzichtbare spaties: OK</v>
      </c>
      <c r="F75" s="22"/>
      <c r="G75" s="11"/>
      <c r="H75" s="11"/>
      <c r="I75" s="11"/>
      <c r="K75" s="11"/>
      <c r="Q75" s="11"/>
      <c r="AC75" s="225"/>
      <c r="AE75" s="29"/>
    </row>
    <row r="76" spans="1:38" ht="14" thickBot="1" x14ac:dyDescent="0.2">
      <c r="B76" s="213"/>
      <c r="C76" s="214"/>
      <c r="D76" s="214"/>
      <c r="E76" s="215" t="str">
        <f>IF(OR(T69&lt;&gt;U69,V69&lt;&gt;W69,Z69&lt;&gt;AA69),"FOUT: Totalen en groepstotalen komen niet overeen","Totalen komen overeen: OK")</f>
        <v>Totalen komen overeen: OK</v>
      </c>
      <c r="F76" s="230"/>
      <c r="G76" s="226"/>
      <c r="H76" s="226"/>
      <c r="I76" s="226"/>
      <c r="J76" s="214"/>
      <c r="K76" s="226"/>
      <c r="L76" s="227"/>
      <c r="M76" s="227"/>
      <c r="N76" s="227"/>
      <c r="O76" s="227"/>
      <c r="P76" s="214"/>
      <c r="Q76" s="226"/>
      <c r="R76" s="214"/>
      <c r="S76" s="214"/>
      <c r="T76" s="214"/>
      <c r="U76" s="214"/>
      <c r="V76" s="214"/>
      <c r="W76" s="214"/>
      <c r="X76" s="214"/>
      <c r="Y76" s="214"/>
      <c r="Z76" s="214"/>
      <c r="AA76" s="214"/>
      <c r="AB76" s="214"/>
      <c r="AC76" s="228"/>
    </row>
    <row r="78" spans="1:38" x14ac:dyDescent="0.15">
      <c r="C78" s="28" t="s">
        <v>66</v>
      </c>
      <c r="AE78" s="115"/>
    </row>
    <row r="79" spans="1:38" x14ac:dyDescent="0.15">
      <c r="B79" s="4"/>
      <c r="C79" s="4"/>
      <c r="D79" s="4"/>
      <c r="E79" s="4"/>
      <c r="F79" s="22"/>
      <c r="G79" s="11"/>
      <c r="H79" s="11"/>
      <c r="I79" s="11"/>
      <c r="K79" s="11"/>
      <c r="Q79" s="11"/>
      <c r="AE79" s="29"/>
    </row>
  </sheetData>
  <sheetProtection selectLockedCells="1"/>
  <autoFilter ref="C10:R65" xr:uid="{00000000-0001-0000-0100-000000000000}"/>
  <mergeCells count="13">
    <mergeCell ref="H70:L70"/>
    <mergeCell ref="Y3:AB3"/>
    <mergeCell ref="H69:L69"/>
    <mergeCell ref="C38:D38"/>
    <mergeCell ref="C11:D11"/>
    <mergeCell ref="C28:D28"/>
    <mergeCell ref="C48:D48"/>
    <mergeCell ref="Y4:Y9"/>
    <mergeCell ref="X4:X9"/>
    <mergeCell ref="S4:S9"/>
    <mergeCell ref="S3:X3"/>
    <mergeCell ref="C19:D19"/>
    <mergeCell ref="C58:D58"/>
  </mergeCells>
  <phoneticPr fontId="7" type="noConversion"/>
  <conditionalFormatting sqref="E74:E76">
    <cfRule type="containsText" dxfId="12" priority="408" operator="containsText" text="Fout">
      <formula>NOT(ISERROR(SEARCH("Fout",E74)))</formula>
    </cfRule>
  </conditionalFormatting>
  <conditionalFormatting sqref="H12">
    <cfRule type="colorScale" priority="213">
      <colorScale>
        <cfvo type="min"/>
        <cfvo type="max"/>
        <color rgb="FFFCFCFF"/>
        <color rgb="FFFF2D2D"/>
      </colorScale>
    </cfRule>
  </conditionalFormatting>
  <conditionalFormatting sqref="H13">
    <cfRule type="colorScale" priority="223">
      <colorScale>
        <cfvo type="min"/>
        <cfvo type="max"/>
        <color rgb="FFFCFCFF"/>
        <color rgb="FFFF2D2D"/>
      </colorScale>
    </cfRule>
    <cfRule type="colorScale" priority="278">
      <colorScale>
        <cfvo type="min"/>
        <cfvo type="max"/>
        <color rgb="FFFCFCFF"/>
        <color rgb="FFFF2D2D"/>
      </colorScale>
    </cfRule>
  </conditionalFormatting>
  <conditionalFormatting sqref="H14">
    <cfRule type="colorScale" priority="218">
      <colorScale>
        <cfvo type="min"/>
        <cfvo type="max"/>
        <color rgb="FFFCFCFF"/>
        <color rgb="FFFF2D2D"/>
      </colorScale>
    </cfRule>
  </conditionalFormatting>
  <conditionalFormatting sqref="H14:H15">
    <cfRule type="colorScale" priority="228">
      <colorScale>
        <cfvo type="min"/>
        <cfvo type="max"/>
        <color rgb="FFFCFCFF"/>
        <color rgb="FFFF2D2D"/>
      </colorScale>
    </cfRule>
  </conditionalFormatting>
  <conditionalFormatting sqref="H21">
    <cfRule type="colorScale" priority="208">
      <colorScale>
        <cfvo type="min"/>
        <cfvo type="max"/>
        <color rgb="FFFCFCFF"/>
        <color rgb="FFFF2D2D"/>
      </colorScale>
    </cfRule>
  </conditionalFormatting>
  <conditionalFormatting sqref="H22">
    <cfRule type="colorScale" priority="94">
      <colorScale>
        <cfvo type="min"/>
        <cfvo type="max"/>
        <color rgb="FFFCFCFF"/>
        <color rgb="FFFF2D2D"/>
      </colorScale>
    </cfRule>
  </conditionalFormatting>
  <conditionalFormatting sqref="H23">
    <cfRule type="colorScale" priority="92">
      <colorScale>
        <cfvo type="min"/>
        <cfvo type="max"/>
        <color rgb="FFFCFCFF"/>
        <color rgb="FFFF2D2D"/>
      </colorScale>
    </cfRule>
  </conditionalFormatting>
  <conditionalFormatting sqref="H24">
    <cfRule type="colorScale" priority="90">
      <colorScale>
        <cfvo type="min"/>
        <cfvo type="max"/>
        <color rgb="FFFCFCFF"/>
        <color rgb="FFFF2D2D"/>
      </colorScale>
    </cfRule>
  </conditionalFormatting>
  <conditionalFormatting sqref="H29">
    <cfRule type="colorScale" priority="138">
      <colorScale>
        <cfvo type="min"/>
        <cfvo type="max"/>
        <color rgb="FFFCFCFF"/>
        <color rgb="FFFF2D2D"/>
      </colorScale>
    </cfRule>
  </conditionalFormatting>
  <conditionalFormatting sqref="H30">
    <cfRule type="colorScale" priority="84">
      <colorScale>
        <cfvo type="min"/>
        <cfvo type="max"/>
        <color rgb="FFFCFCFF"/>
        <color rgb="FFFF2D2D"/>
      </colorScale>
    </cfRule>
  </conditionalFormatting>
  <conditionalFormatting sqref="H31">
    <cfRule type="colorScale" priority="82">
      <colorScale>
        <cfvo type="min"/>
        <cfvo type="max"/>
        <color rgb="FFFCFCFF"/>
        <color rgb="FFFF2D2D"/>
      </colorScale>
    </cfRule>
  </conditionalFormatting>
  <conditionalFormatting sqref="H32">
    <cfRule type="colorScale" priority="80">
      <colorScale>
        <cfvo type="min"/>
        <cfvo type="max"/>
        <color rgb="FFFCFCFF"/>
        <color rgb="FFFF2D2D"/>
      </colorScale>
    </cfRule>
  </conditionalFormatting>
  <conditionalFormatting sqref="H33">
    <cfRule type="colorScale" priority="78">
      <colorScale>
        <cfvo type="min"/>
        <cfvo type="max"/>
        <color rgb="FFFCFCFF"/>
        <color rgb="FFFF2D2D"/>
      </colorScale>
    </cfRule>
  </conditionalFormatting>
  <conditionalFormatting sqref="H34">
    <cfRule type="colorScale" priority="18">
      <colorScale>
        <cfvo type="min"/>
        <cfvo type="max"/>
        <color rgb="FFFCFCFF"/>
        <color rgb="FFFF2D2D"/>
      </colorScale>
    </cfRule>
  </conditionalFormatting>
  <conditionalFormatting sqref="H39">
    <cfRule type="colorScale" priority="143">
      <colorScale>
        <cfvo type="min"/>
        <cfvo type="max"/>
        <color rgb="FFFCFCFF"/>
        <color rgb="FFFF2D2D"/>
      </colorScale>
    </cfRule>
  </conditionalFormatting>
  <conditionalFormatting sqref="H40">
    <cfRule type="colorScale" priority="233">
      <colorScale>
        <cfvo type="min"/>
        <cfvo type="max"/>
        <color rgb="FFFCFCFF"/>
        <color rgb="FFFF2D2D"/>
      </colorScale>
    </cfRule>
  </conditionalFormatting>
  <conditionalFormatting sqref="H41">
    <cfRule type="colorScale" priority="1035">
      <colorScale>
        <cfvo type="min"/>
        <cfvo type="max"/>
        <color rgb="FFFCFCFF"/>
        <color rgb="FFFF2D2D"/>
      </colorScale>
    </cfRule>
  </conditionalFormatting>
  <conditionalFormatting sqref="H42">
    <cfRule type="colorScale" priority="243">
      <colorScale>
        <cfvo type="min"/>
        <cfvo type="max"/>
        <color rgb="FFFCFCFF"/>
        <color rgb="FFFF2D2D"/>
      </colorScale>
    </cfRule>
  </conditionalFormatting>
  <conditionalFormatting sqref="H44">
    <cfRule type="colorScale" priority="183">
      <colorScale>
        <cfvo type="min"/>
        <cfvo type="max"/>
        <color rgb="FFFCFCFF"/>
        <color rgb="FFFF2D2D"/>
      </colorScale>
    </cfRule>
  </conditionalFormatting>
  <conditionalFormatting sqref="H45:H52 H43 H16:H20 H35:H38 H25:H28 H54:H57">
    <cfRule type="colorScale" priority="1015">
      <colorScale>
        <cfvo type="min"/>
        <cfvo type="max"/>
        <color rgb="FFFCFCFF"/>
        <color rgb="FFFF2D2D"/>
      </colorScale>
    </cfRule>
  </conditionalFormatting>
  <conditionalFormatting sqref="H53">
    <cfRule type="colorScale" priority="28">
      <colorScale>
        <cfvo type="min"/>
        <cfvo type="max"/>
        <color rgb="FFFCFCFF"/>
        <color rgb="FFFF2D2D"/>
      </colorScale>
    </cfRule>
  </conditionalFormatting>
  <conditionalFormatting sqref="H58:H66">
    <cfRule type="colorScale" priority="45">
      <colorScale>
        <cfvo type="min"/>
        <cfvo type="max"/>
        <color rgb="FFFCFCFF"/>
        <color rgb="FFFF2D2D"/>
      </colorScale>
    </cfRule>
  </conditionalFormatting>
  <conditionalFormatting sqref="H49:K53 Q49:Q53">
    <cfRule type="cellIs" dxfId="11" priority="27" operator="equal">
      <formula>" "</formula>
    </cfRule>
  </conditionalFormatting>
  <conditionalFormatting sqref="H54:M54 O54:Q54">
    <cfRule type="cellIs" dxfId="10" priority="337" operator="equal">
      <formula>" "</formula>
    </cfRule>
  </conditionalFormatting>
  <conditionalFormatting sqref="H12:Q14">
    <cfRule type="cellIs" dxfId="9" priority="212" operator="equal">
      <formula>" "</formula>
    </cfRule>
  </conditionalFormatting>
  <conditionalFormatting sqref="H13:Q15">
    <cfRule type="cellIs" dxfId="8" priority="227" operator="equal">
      <formula>" "</formula>
    </cfRule>
  </conditionalFormatting>
  <conditionalFormatting sqref="H16:R48">
    <cfRule type="cellIs" dxfId="7" priority="5" operator="equal">
      <formula>" "</formula>
    </cfRule>
  </conditionalFormatting>
  <conditionalFormatting sqref="H55:R66">
    <cfRule type="cellIs" dxfId="6" priority="1" operator="equal">
      <formula>" "</formula>
    </cfRule>
  </conditionalFormatting>
  <conditionalFormatting sqref="J12:J66">
    <cfRule type="cellIs" dxfId="5" priority="21" operator="equal">
      <formula>"X"</formula>
    </cfRule>
  </conditionalFormatting>
  <conditionalFormatting sqref="L50:M53 O50:P53">
    <cfRule type="cellIs" dxfId="4" priority="25" operator="equal">
      <formula>" "</formula>
    </cfRule>
  </conditionalFormatting>
  <conditionalFormatting sqref="L12:P66">
    <cfRule type="cellIs" dxfId="3" priority="19" operator="equal">
      <formula>"o"</formula>
    </cfRule>
  </conditionalFormatting>
  <conditionalFormatting sqref="L49:P49 N50:N54">
    <cfRule type="cellIs" dxfId="2" priority="48" operator="equal">
      <formula>" "</formula>
    </cfRule>
  </conditionalFormatting>
  <conditionalFormatting sqref="R12:R15">
    <cfRule type="cellIs" dxfId="1" priority="9" operator="equal">
      <formula>" "</formula>
    </cfRule>
    <cfRule type="colorScale" priority="10">
      <colorScale>
        <cfvo type="min"/>
        <cfvo type="max"/>
        <color rgb="FFFCFCFF"/>
        <color rgb="FFFF1111"/>
      </colorScale>
    </cfRule>
  </conditionalFormatting>
  <conditionalFormatting sqref="R21:R24">
    <cfRule type="colorScale" priority="12">
      <colorScale>
        <cfvo type="min"/>
        <cfvo type="max"/>
        <color rgb="FFFCFCFF"/>
        <color rgb="FFFF1111"/>
      </colorScale>
    </cfRule>
  </conditionalFormatting>
  <conditionalFormatting sqref="R29:R34">
    <cfRule type="colorScale" priority="8">
      <colorScale>
        <cfvo type="min"/>
        <cfvo type="max"/>
        <color rgb="FFFCFCFF"/>
        <color rgb="FFFF1111"/>
      </colorScale>
    </cfRule>
  </conditionalFormatting>
  <conditionalFormatting sqref="R39:R44">
    <cfRule type="colorScale" priority="6">
      <colorScale>
        <cfvo type="min"/>
        <cfvo type="max"/>
        <color rgb="FFFCFCFF"/>
        <color rgb="FFFF1111"/>
      </colorScale>
    </cfRule>
  </conditionalFormatting>
  <conditionalFormatting sqref="R45:R48 R16:R20 R25:R28 R55:R57 R35:R38">
    <cfRule type="colorScale" priority="1021">
      <colorScale>
        <cfvo type="min"/>
        <cfvo type="max"/>
        <color rgb="FFFCFCFF"/>
        <color rgb="FFFF1111"/>
      </colorScale>
    </cfRule>
  </conditionalFormatting>
  <conditionalFormatting sqref="R49:R54">
    <cfRule type="cellIs" dxfId="0" priority="3" operator="equal">
      <formula>" "</formula>
    </cfRule>
    <cfRule type="colorScale" priority="4">
      <colorScale>
        <cfvo type="min"/>
        <cfvo type="max"/>
        <color rgb="FFFCFCFF"/>
        <color rgb="FFFF1111"/>
      </colorScale>
    </cfRule>
  </conditionalFormatting>
  <conditionalFormatting sqref="R59:R63">
    <cfRule type="colorScale" priority="2">
      <colorScale>
        <cfvo type="min"/>
        <cfvo type="max"/>
        <color rgb="FFFCFCFF"/>
        <color rgb="FFFF1111"/>
      </colorScale>
    </cfRule>
  </conditionalFormatting>
  <conditionalFormatting sqref="R64:R66 R58">
    <cfRule type="colorScale" priority="46">
      <colorScale>
        <cfvo type="min"/>
        <cfvo type="max"/>
        <color rgb="FFFCFCFF"/>
        <color rgb="FFFF1111"/>
      </colorScale>
    </cfRule>
  </conditionalFormatting>
  <printOptions horizontalCentered="1"/>
  <pageMargins left="0.25" right="0.25" top="0.75" bottom="0.75" header="0.3" footer="0.3"/>
  <pageSetup paperSize="8" scale="83" orientation="portrait" r:id="rId1"/>
  <headerFooter alignWithMargins="0">
    <oddFooter>&amp;L&amp;8&amp;F, &amp;A       Deze print: &amp;D &amp;T &amp;R&amp;8(c) Valori B.V.</oddFooter>
  </headerFooter>
  <ignoredErrors>
    <ignoredError sqref="U69"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EBD5B-7B55-48F3-B5DF-B946AD59B189}">
  <sheetPr>
    <pageSetUpPr fitToPage="1"/>
  </sheetPr>
  <dimension ref="A1:O47"/>
  <sheetViews>
    <sheetView showGridLines="0" zoomScale="150" zoomScaleNormal="150" workbookViewId="0">
      <selection activeCell="L52" sqref="L52"/>
    </sheetView>
  </sheetViews>
  <sheetFormatPr baseColWidth="10" defaultColWidth="9.33203125" defaultRowHeight="13" outlineLevelRow="1" outlineLevelCol="1" x14ac:dyDescent="0.15"/>
  <cols>
    <col min="1" max="1" width="7" style="2" customWidth="1"/>
    <col min="2" max="2" width="5.6640625" style="154" hidden="1" customWidth="1" outlineLevel="1"/>
    <col min="3" max="3" width="4.83203125" style="154" hidden="1" customWidth="1" outlineLevel="1"/>
    <col min="4" max="4" width="40.83203125" style="2" customWidth="1" collapsed="1"/>
    <col min="5" max="5" width="9.33203125" style="5" customWidth="1"/>
    <col min="6" max="8" width="9.6640625" style="5" customWidth="1"/>
    <col min="9" max="9" width="14.5" style="4" customWidth="1"/>
    <col min="10" max="10" width="0.33203125" style="112" customWidth="1"/>
    <col min="11" max="11" width="21.6640625" style="5" customWidth="1"/>
    <col min="12" max="12" width="45" style="2" customWidth="1"/>
    <col min="13" max="13" width="11.5" style="2" customWidth="1"/>
    <col min="14" max="16384" width="9.33203125" style="2"/>
  </cols>
  <sheetData>
    <row r="1" spans="1:15" customFormat="1" ht="7.25" customHeight="1" x14ac:dyDescent="0.15">
      <c r="A1" s="54"/>
      <c r="B1" s="152"/>
      <c r="C1" s="152"/>
      <c r="D1" s="54"/>
      <c r="E1" s="56"/>
      <c r="F1" s="56"/>
      <c r="G1" s="56"/>
      <c r="H1" s="56"/>
      <c r="I1" s="108"/>
      <c r="J1" s="61"/>
      <c r="K1" s="56"/>
      <c r="L1" s="58"/>
      <c r="M1" s="55"/>
    </row>
    <row r="2" spans="1:15" s="69" customFormat="1" ht="29.25" customHeight="1" x14ac:dyDescent="0.3">
      <c r="A2" s="68"/>
      <c r="B2" s="153"/>
      <c r="C2" s="153"/>
      <c r="D2" s="239" t="s">
        <v>67</v>
      </c>
      <c r="E2" s="301"/>
      <c r="F2" s="300"/>
      <c r="G2" s="297"/>
      <c r="H2" s="297"/>
      <c r="I2" s="299"/>
      <c r="J2" s="298"/>
      <c r="K2" s="297"/>
      <c r="L2" s="296"/>
      <c r="M2" s="296"/>
    </row>
    <row r="3" spans="1:15" customFormat="1" ht="3" customHeight="1" x14ac:dyDescent="0.15">
      <c r="A3" s="54"/>
      <c r="B3" s="152"/>
      <c r="C3" s="152"/>
      <c r="D3" s="59"/>
      <c r="E3" s="54"/>
      <c r="F3" s="54"/>
      <c r="G3" s="57"/>
      <c r="H3" s="57"/>
      <c r="I3" s="61"/>
      <c r="J3" s="108"/>
      <c r="K3" s="57"/>
      <c r="L3" s="58"/>
      <c r="M3" s="55"/>
    </row>
    <row r="4" spans="1:15" ht="14.25" customHeight="1" x14ac:dyDescent="0.15">
      <c r="A4" s="58"/>
      <c r="D4" s="104" t="s">
        <v>68</v>
      </c>
      <c r="E4" s="105"/>
      <c r="F4" s="105"/>
      <c r="G4" s="105"/>
      <c r="H4" s="105"/>
      <c r="I4" s="109"/>
      <c r="J4" s="110"/>
      <c r="K4" s="105"/>
      <c r="L4" s="58"/>
      <c r="M4" s="106"/>
    </row>
    <row r="5" spans="1:15" s="289" customFormat="1" ht="19.25" customHeight="1" x14ac:dyDescent="0.15">
      <c r="A5" s="295"/>
      <c r="B5" s="294" t="s">
        <v>69</v>
      </c>
      <c r="C5" s="294" t="s">
        <v>70</v>
      </c>
      <c r="D5" s="290" t="s">
        <v>71</v>
      </c>
      <c r="E5" s="292" t="s">
        <v>72</v>
      </c>
      <c r="F5" s="292" t="s">
        <v>73</v>
      </c>
      <c r="G5" s="292" t="s">
        <v>74</v>
      </c>
      <c r="H5" s="292" t="s">
        <v>75</v>
      </c>
      <c r="I5" s="293" t="s">
        <v>76</v>
      </c>
      <c r="J5" s="293" t="s">
        <v>77</v>
      </c>
      <c r="K5" s="292" t="s">
        <v>62</v>
      </c>
      <c r="L5" s="291" t="s">
        <v>0</v>
      </c>
      <c r="M5" s="290"/>
    </row>
    <row r="6" spans="1:15" s="102" customFormat="1" x14ac:dyDescent="0.15">
      <c r="A6" s="100"/>
      <c r="B6" s="156">
        <v>1</v>
      </c>
      <c r="C6" s="156">
        <f>ROW(Scorecard!C11)</f>
        <v>11</v>
      </c>
      <c r="D6" s="203" t="str">
        <f t="shared" ref="D6:D11" ca="1" si="0">INDIRECT("Scorecard!E"&amp;C6)</f>
        <v>Taakafbakening</v>
      </c>
      <c r="E6" s="101">
        <v>0.15444015444015444</v>
      </c>
      <c r="F6" s="101">
        <f t="shared" ref="F6:F11" ca="1" si="1">INDIRECT("Scorecard!AB"&amp;(C7-2))</f>
        <v>0.5</v>
      </c>
      <c r="G6" s="63">
        <f t="shared" ref="G6:G11" ca="1" si="2">INDIRECT("Scorecard!F"&amp;(C7-2))</f>
        <v>0.5</v>
      </c>
      <c r="H6" s="119">
        <v>0.8</v>
      </c>
      <c r="I6" s="60">
        <f t="shared" ref="I6:I11" ca="1" si="3">MAX((H6-G6)/H6*E6,0)</f>
        <v>5.7915057915057924E-2</v>
      </c>
      <c r="J6" s="60">
        <v>1</v>
      </c>
      <c r="K6" s="100"/>
      <c r="L6" s="100" t="str">
        <f t="shared" ref="L6:L11" ca="1" si="4">INDIRECT("Scorecard!F"&amp;C6)</f>
        <v>Doen we de juiste dingen</v>
      </c>
      <c r="M6" s="62"/>
    </row>
    <row r="7" spans="1:15" s="102" customFormat="1" x14ac:dyDescent="0.15">
      <c r="A7" s="100"/>
      <c r="B7" s="156">
        <f>B6+1</f>
        <v>2</v>
      </c>
      <c r="C7" s="156">
        <f>ROW(Scorecard!C19)</f>
        <v>19</v>
      </c>
      <c r="D7" s="203" t="str">
        <f t="shared" ca="1" si="0"/>
        <v>Werkvoorraad</v>
      </c>
      <c r="E7" s="101">
        <v>0.23166023166023167</v>
      </c>
      <c r="F7" s="101">
        <f t="shared" ca="1" si="1"/>
        <v>0.5</v>
      </c>
      <c r="G7" s="63">
        <f t="shared" ca="1" si="2"/>
        <v>0.5</v>
      </c>
      <c r="H7" s="119">
        <v>0.8</v>
      </c>
      <c r="I7" s="60">
        <f t="shared" ca="1" si="3"/>
        <v>8.6872586872586893E-2</v>
      </c>
      <c r="J7" s="60">
        <v>1</v>
      </c>
      <c r="K7" s="100"/>
      <c r="L7" s="100" t="str">
        <f t="shared" ca="1" si="4"/>
        <v>Werkplanning en allocatie (o.a. gepland / ongepland, zelforganisatie)​</v>
      </c>
      <c r="M7" s="62"/>
    </row>
    <row r="8" spans="1:15" s="102" customFormat="1" x14ac:dyDescent="0.15">
      <c r="A8" s="100"/>
      <c r="B8" s="156">
        <f>B7+1</f>
        <v>3</v>
      </c>
      <c r="C8" s="156">
        <f>ROW(Scorecard!C28)</f>
        <v>28</v>
      </c>
      <c r="D8" s="203" t="str">
        <f t="shared" ca="1" si="0"/>
        <v>Werkprocessen</v>
      </c>
      <c r="E8" s="101">
        <v>0.15444015444015444</v>
      </c>
      <c r="F8" s="101">
        <f t="shared" ca="1" si="1"/>
        <v>0.5</v>
      </c>
      <c r="G8" s="63">
        <f t="shared" ca="1" si="2"/>
        <v>0.5</v>
      </c>
      <c r="H8" s="119">
        <v>0.8</v>
      </c>
      <c r="I8" s="60">
        <f t="shared" ca="1" si="3"/>
        <v>5.7915057915057924E-2</v>
      </c>
      <c r="J8" s="60">
        <v>1</v>
      </c>
      <c r="K8" s="100"/>
      <c r="L8" s="100" t="str">
        <f t="shared" ca="1" si="4"/>
        <v>Werkprocessen / hulpmiddelen (wordt dit gefaciliteerd)</v>
      </c>
      <c r="M8" s="62"/>
    </row>
    <row r="9" spans="1:15" s="102" customFormat="1" x14ac:dyDescent="0.15">
      <c r="A9" s="100"/>
      <c r="B9" s="156">
        <f>B8+1</f>
        <v>4</v>
      </c>
      <c r="C9" s="156">
        <f>ROW(Scorecard!C38)</f>
        <v>38</v>
      </c>
      <c r="D9" s="203" t="str">
        <f t="shared" ca="1" si="0"/>
        <v>Medewerkers</v>
      </c>
      <c r="E9" s="101">
        <v>0.21235521235521235</v>
      </c>
      <c r="F9" s="101">
        <f t="shared" ca="1" si="1"/>
        <v>0.5</v>
      </c>
      <c r="G9" s="63">
        <f t="shared" ca="1" si="2"/>
        <v>0.5</v>
      </c>
      <c r="H9" s="119">
        <v>0.8</v>
      </c>
      <c r="I9" s="60">
        <f t="shared" ca="1" si="3"/>
        <v>7.9633204633204641E-2</v>
      </c>
      <c r="J9" s="60">
        <v>1</v>
      </c>
      <c r="K9" s="100"/>
      <c r="L9" s="100" t="str">
        <f t="shared" ca="1" si="4"/>
        <v>Kennis, ervaring en vaardigheden medewerkers​</v>
      </c>
      <c r="M9" s="62"/>
    </row>
    <row r="10" spans="1:15" s="102" customFormat="1" ht="11.5" customHeight="1" x14ac:dyDescent="0.15">
      <c r="A10" s="100"/>
      <c r="B10" s="156">
        <v>5</v>
      </c>
      <c r="C10" s="156">
        <f>ROW(Scorecard!C48)</f>
        <v>48</v>
      </c>
      <c r="D10" s="203" t="str">
        <f t="shared" ca="1" si="0"/>
        <v xml:space="preserve">Samenwerking </v>
      </c>
      <c r="E10" s="101">
        <v>0.19305019305019305</v>
      </c>
      <c r="F10" s="101">
        <f t="shared" ca="1" si="1"/>
        <v>0.5</v>
      </c>
      <c r="G10" s="63">
        <f t="shared" ca="1" si="2"/>
        <v>0.5</v>
      </c>
      <c r="H10" s="119">
        <v>0.8</v>
      </c>
      <c r="I10" s="60">
        <f t="shared" ca="1" si="3"/>
        <v>7.2393822393822402E-2</v>
      </c>
      <c r="J10" s="60">
        <v>1</v>
      </c>
      <c r="K10" s="100"/>
      <c r="L10" s="100" t="str">
        <f t="shared" ca="1" si="4"/>
        <v>Prestatiedialogen / samenwerking met management en “business”</v>
      </c>
      <c r="M10" s="62"/>
    </row>
    <row r="11" spans="1:15" s="102" customFormat="1" ht="14.25" customHeight="1" x14ac:dyDescent="0.15">
      <c r="A11" s="100"/>
      <c r="B11" s="156">
        <v>6</v>
      </c>
      <c r="C11" s="156">
        <f>ROW(Scorecard!C58)</f>
        <v>58</v>
      </c>
      <c r="D11" s="203" t="str">
        <f t="shared" ca="1" si="0"/>
        <v>Verbetercyclus</v>
      </c>
      <c r="E11" s="101">
        <v>0.19305019305019305</v>
      </c>
      <c r="F11" s="101">
        <f t="shared" ca="1" si="1"/>
        <v>0.5</v>
      </c>
      <c r="G11" s="63">
        <f t="shared" ca="1" si="2"/>
        <v>0.5</v>
      </c>
      <c r="H11" s="119">
        <v>0.8</v>
      </c>
      <c r="I11" s="60">
        <f t="shared" ca="1" si="3"/>
        <v>7.2393822393822402E-2</v>
      </c>
      <c r="J11" s="60">
        <v>1</v>
      </c>
      <c r="K11" s="100"/>
      <c r="L11" s="100" t="str">
        <f t="shared" ca="1" si="4"/>
        <v>Verbetercyclus eigen werkprocessen</v>
      </c>
      <c r="M11" s="62"/>
    </row>
    <row r="12" spans="1:15" s="270" customFormat="1" ht="14.25" hidden="1" customHeight="1" outlineLevel="1" x14ac:dyDescent="0.15">
      <c r="A12" s="100"/>
      <c r="B12" s="156"/>
      <c r="C12" s="156">
        <v>67</v>
      </c>
      <c r="D12" s="189" t="s">
        <v>78</v>
      </c>
      <c r="E12" s="184"/>
      <c r="F12" s="184"/>
      <c r="G12" s="271"/>
      <c r="H12" s="271"/>
      <c r="I12" s="185"/>
      <c r="J12" s="155"/>
      <c r="K12" s="271"/>
      <c r="L12" s="186"/>
      <c r="M12" s="272"/>
    </row>
    <row r="13" spans="1:15" s="102" customFormat="1" ht="14.25" customHeight="1" collapsed="1" x14ac:dyDescent="0.15">
      <c r="A13" s="100"/>
      <c r="B13" s="156"/>
      <c r="C13" s="156"/>
      <c r="D13" s="100"/>
      <c r="E13" s="67"/>
      <c r="F13" s="67"/>
      <c r="G13" s="101"/>
      <c r="H13" s="101"/>
      <c r="I13" s="60"/>
      <c r="J13" s="61"/>
      <c r="K13" s="101"/>
      <c r="L13" s="64"/>
      <c r="M13" s="273"/>
    </row>
    <row r="14" spans="1:15" s="102" customFormat="1" ht="14.25" customHeight="1" x14ac:dyDescent="0.15">
      <c r="A14" s="100"/>
      <c r="B14" s="156"/>
      <c r="C14" s="156"/>
      <c r="D14" s="100"/>
      <c r="E14" s="306" t="s">
        <v>79</v>
      </c>
      <c r="F14" s="101">
        <f>Scorecard!H70</f>
        <v>0.5</v>
      </c>
      <c r="G14" s="63">
        <f>Scorecard!H69</f>
        <v>0.5</v>
      </c>
      <c r="H14" s="101">
        <f>AVERAGE(H6:H11)</f>
        <v>0.79999999999999993</v>
      </c>
      <c r="I14" s="111"/>
      <c r="J14" s="111"/>
      <c r="K14" s="63"/>
      <c r="L14" s="65"/>
      <c r="M14" s="273"/>
      <c r="O14" s="19" t="s">
        <v>80</v>
      </c>
    </row>
    <row r="15" spans="1:15" s="4" customFormat="1" x14ac:dyDescent="0.15">
      <c r="A15" s="55"/>
      <c r="B15" s="155"/>
      <c r="C15" s="155"/>
      <c r="D15" s="100"/>
      <c r="E15" s="60"/>
      <c r="F15" s="60"/>
      <c r="G15" s="60"/>
      <c r="H15" s="60"/>
      <c r="I15" s="60"/>
      <c r="J15" s="61"/>
      <c r="K15" s="60"/>
      <c r="L15" s="55"/>
      <c r="M15" s="55"/>
    </row>
    <row r="16" spans="1:15" s="4" customFormat="1" ht="11" x14ac:dyDescent="0.15">
      <c r="A16" s="55"/>
      <c r="B16" s="155"/>
      <c r="C16" s="155"/>
      <c r="D16" s="55"/>
      <c r="E16" s="60"/>
      <c r="F16" s="60"/>
      <c r="G16" s="60"/>
      <c r="H16" s="60"/>
      <c r="I16" s="60"/>
      <c r="J16" s="61"/>
      <c r="K16" s="60"/>
      <c r="L16" s="55"/>
      <c r="M16" s="55"/>
    </row>
    <row r="17" spans="1:13" s="4" customFormat="1" ht="11" x14ac:dyDescent="0.15">
      <c r="A17" s="55"/>
      <c r="B17" s="155"/>
      <c r="C17" s="155"/>
      <c r="D17" s="55"/>
      <c r="E17" s="60"/>
      <c r="F17" s="60"/>
      <c r="G17" s="60"/>
      <c r="H17" s="60"/>
      <c r="I17" s="60"/>
      <c r="J17" s="61"/>
      <c r="K17" s="60"/>
      <c r="L17" s="55"/>
      <c r="M17" s="55"/>
    </row>
    <row r="18" spans="1:13" s="4" customFormat="1" ht="11" x14ac:dyDescent="0.15">
      <c r="A18" s="55"/>
      <c r="B18" s="155"/>
      <c r="C18" s="155"/>
      <c r="D18" s="55"/>
      <c r="E18" s="60"/>
      <c r="F18" s="60"/>
      <c r="G18" s="60"/>
      <c r="H18" s="60"/>
      <c r="I18" s="60"/>
      <c r="J18" s="61"/>
      <c r="K18" s="60"/>
      <c r="L18" s="55"/>
      <c r="M18" s="55"/>
    </row>
    <row r="19" spans="1:13" s="4" customFormat="1" ht="11" x14ac:dyDescent="0.15">
      <c r="A19" s="55"/>
      <c r="B19" s="155"/>
      <c r="C19" s="155"/>
      <c r="D19" s="55"/>
      <c r="E19" s="60"/>
      <c r="F19" s="60"/>
      <c r="G19" s="60"/>
      <c r="H19" s="60"/>
      <c r="I19" s="60"/>
      <c r="J19" s="61"/>
      <c r="K19" s="60"/>
      <c r="L19" s="55"/>
      <c r="M19" s="55"/>
    </row>
    <row r="20" spans="1:13" s="4" customFormat="1" ht="11" x14ac:dyDescent="0.15">
      <c r="A20" s="55"/>
      <c r="B20" s="155"/>
      <c r="C20" s="155"/>
      <c r="D20" s="55"/>
      <c r="E20" s="60"/>
      <c r="F20" s="60"/>
      <c r="G20" s="60"/>
      <c r="H20" s="60"/>
      <c r="I20" s="60"/>
      <c r="J20" s="61"/>
      <c r="K20" s="60"/>
      <c r="L20" s="55"/>
      <c r="M20" s="55"/>
    </row>
    <row r="21" spans="1:13" s="4" customFormat="1" ht="11" x14ac:dyDescent="0.15">
      <c r="A21" s="55"/>
      <c r="B21" s="155"/>
      <c r="C21" s="155"/>
      <c r="D21" s="55"/>
      <c r="E21" s="60"/>
      <c r="F21" s="60"/>
      <c r="G21" s="60"/>
      <c r="H21" s="60"/>
      <c r="I21" s="60"/>
      <c r="J21" s="61"/>
      <c r="K21" s="60"/>
      <c r="L21" s="55"/>
      <c r="M21" s="55"/>
    </row>
    <row r="22" spans="1:13" s="4" customFormat="1" ht="11" x14ac:dyDescent="0.15">
      <c r="A22" s="55"/>
      <c r="B22" s="155"/>
      <c r="C22" s="155"/>
      <c r="D22" s="55"/>
      <c r="E22" s="60"/>
      <c r="F22" s="60"/>
      <c r="G22" s="60"/>
      <c r="H22" s="60"/>
      <c r="I22" s="60"/>
      <c r="J22" s="61"/>
      <c r="K22" s="60"/>
      <c r="L22" s="55"/>
      <c r="M22" s="55"/>
    </row>
    <row r="23" spans="1:13" s="4" customFormat="1" ht="11" x14ac:dyDescent="0.15">
      <c r="A23" s="55"/>
      <c r="B23" s="155"/>
      <c r="C23" s="155"/>
      <c r="D23" s="55"/>
      <c r="E23" s="60"/>
      <c r="F23" s="60"/>
      <c r="G23" s="60"/>
      <c r="H23" s="60"/>
      <c r="I23" s="60"/>
      <c r="J23" s="61"/>
      <c r="K23" s="60"/>
      <c r="L23" s="55"/>
      <c r="M23" s="55"/>
    </row>
    <row r="24" spans="1:13" s="4" customFormat="1" ht="11" x14ac:dyDescent="0.15">
      <c r="A24" s="55"/>
      <c r="B24" s="155"/>
      <c r="C24" s="155"/>
      <c r="D24" s="55"/>
      <c r="E24" s="60"/>
      <c r="F24" s="60"/>
      <c r="G24" s="60"/>
      <c r="H24" s="60"/>
      <c r="I24" s="60"/>
      <c r="J24" s="61"/>
      <c r="K24" s="60"/>
      <c r="L24" s="55"/>
      <c r="M24" s="55"/>
    </row>
    <row r="25" spans="1:13" s="4" customFormat="1" ht="11" x14ac:dyDescent="0.15">
      <c r="A25" s="55"/>
      <c r="B25" s="155"/>
      <c r="C25" s="155"/>
      <c r="D25" s="55"/>
      <c r="E25" s="60"/>
      <c r="F25" s="60"/>
      <c r="G25" s="60"/>
      <c r="H25" s="60"/>
      <c r="I25" s="60"/>
      <c r="J25" s="61"/>
      <c r="K25" s="60"/>
      <c r="L25" s="55"/>
      <c r="M25" s="55"/>
    </row>
    <row r="26" spans="1:13" s="4" customFormat="1" ht="11" x14ac:dyDescent="0.15">
      <c r="A26" s="55"/>
      <c r="B26" s="155"/>
      <c r="C26" s="155"/>
      <c r="D26" s="55"/>
      <c r="E26" s="60"/>
      <c r="F26" s="60"/>
      <c r="G26" s="60"/>
      <c r="H26" s="60"/>
      <c r="I26" s="60"/>
      <c r="J26" s="61"/>
      <c r="K26" s="60"/>
      <c r="L26" s="55"/>
      <c r="M26" s="55"/>
    </row>
    <row r="27" spans="1:13" s="4" customFormat="1" ht="11" x14ac:dyDescent="0.15">
      <c r="A27" s="55"/>
      <c r="B27" s="155"/>
      <c r="C27" s="155"/>
      <c r="D27" s="55"/>
      <c r="E27" s="60"/>
      <c r="F27" s="60"/>
      <c r="G27" s="60"/>
      <c r="H27" s="60"/>
      <c r="I27" s="60"/>
      <c r="J27" s="61"/>
      <c r="K27" s="60"/>
      <c r="L27" s="55"/>
      <c r="M27" s="55"/>
    </row>
    <row r="28" spans="1:13" s="4" customFormat="1" ht="11" x14ac:dyDescent="0.15">
      <c r="A28" s="55"/>
      <c r="B28" s="155"/>
      <c r="C28" s="155"/>
      <c r="D28" s="55"/>
      <c r="E28" s="60"/>
      <c r="F28" s="60"/>
      <c r="G28" s="60"/>
      <c r="H28" s="60"/>
      <c r="I28" s="60"/>
      <c r="J28" s="61"/>
      <c r="K28" s="60"/>
      <c r="L28" s="55"/>
      <c r="M28" s="55"/>
    </row>
    <row r="29" spans="1:13" s="4" customFormat="1" ht="11" x14ac:dyDescent="0.15">
      <c r="A29" s="55"/>
      <c r="B29" s="155"/>
      <c r="C29" s="155"/>
      <c r="D29" s="55"/>
      <c r="E29" s="60"/>
      <c r="F29" s="60"/>
      <c r="G29" s="60"/>
      <c r="H29" s="60"/>
      <c r="I29" s="60"/>
      <c r="J29" s="61"/>
      <c r="K29" s="60"/>
      <c r="L29" s="55"/>
      <c r="M29" s="55"/>
    </row>
    <row r="30" spans="1:13" s="4" customFormat="1" ht="11" x14ac:dyDescent="0.15">
      <c r="A30" s="55"/>
      <c r="B30" s="155"/>
      <c r="C30" s="155"/>
      <c r="D30" s="55"/>
      <c r="E30" s="60"/>
      <c r="F30" s="60"/>
      <c r="G30" s="60"/>
      <c r="H30" s="60"/>
      <c r="I30" s="60"/>
      <c r="J30" s="61"/>
      <c r="K30" s="60"/>
      <c r="L30" s="55"/>
      <c r="M30" s="55"/>
    </row>
    <row r="31" spans="1:13" s="4" customFormat="1" ht="11" x14ac:dyDescent="0.15">
      <c r="A31" s="55"/>
      <c r="B31" s="155"/>
      <c r="C31" s="155"/>
      <c r="D31" s="55"/>
      <c r="E31" s="60"/>
      <c r="F31" s="60"/>
      <c r="G31" s="60"/>
      <c r="H31" s="60"/>
      <c r="I31" s="60"/>
      <c r="J31" s="61"/>
      <c r="K31" s="60"/>
      <c r="L31" s="55"/>
      <c r="M31" s="55"/>
    </row>
    <row r="32" spans="1:13" s="4" customFormat="1" ht="11" x14ac:dyDescent="0.15">
      <c r="A32" s="55"/>
      <c r="B32" s="155"/>
      <c r="C32" s="155"/>
      <c r="D32" s="55"/>
      <c r="E32" s="60"/>
      <c r="F32" s="60"/>
      <c r="G32" s="60"/>
      <c r="H32" s="60"/>
      <c r="I32" s="60"/>
      <c r="J32" s="61"/>
      <c r="K32" s="60"/>
      <c r="L32" s="55"/>
      <c r="M32" s="55"/>
    </row>
    <row r="33" spans="1:13" s="4" customFormat="1" ht="11" x14ac:dyDescent="0.15">
      <c r="A33" s="55"/>
      <c r="B33" s="155"/>
      <c r="C33" s="155"/>
      <c r="D33" s="55"/>
      <c r="E33" s="60"/>
      <c r="F33" s="60"/>
      <c r="G33" s="60"/>
      <c r="H33" s="60"/>
      <c r="I33" s="60"/>
      <c r="J33" s="61"/>
      <c r="K33" s="60"/>
      <c r="L33" s="55"/>
      <c r="M33" s="55"/>
    </row>
    <row r="34" spans="1:13" s="4" customFormat="1" ht="11" x14ac:dyDescent="0.15">
      <c r="A34" s="55"/>
      <c r="B34" s="155"/>
      <c r="C34" s="155"/>
      <c r="D34" s="55"/>
      <c r="E34" s="60"/>
      <c r="F34" s="60"/>
      <c r="G34" s="60"/>
      <c r="H34" s="60"/>
      <c r="I34" s="60"/>
      <c r="J34" s="61"/>
      <c r="K34" s="60"/>
      <c r="L34" s="55"/>
      <c r="M34" s="55"/>
    </row>
    <row r="35" spans="1:13" s="4" customFormat="1" ht="11" x14ac:dyDescent="0.15">
      <c r="A35" s="55"/>
      <c r="B35" s="155"/>
      <c r="C35" s="155"/>
      <c r="D35" s="55"/>
      <c r="E35" s="60"/>
      <c r="F35" s="60"/>
      <c r="G35" s="60"/>
      <c r="H35" s="60"/>
      <c r="I35" s="60"/>
      <c r="J35" s="61"/>
      <c r="K35" s="60"/>
      <c r="L35" s="55"/>
      <c r="M35" s="55"/>
    </row>
    <row r="36" spans="1:13" s="4" customFormat="1" ht="11" x14ac:dyDescent="0.15">
      <c r="A36" s="55"/>
      <c r="B36" s="155"/>
      <c r="C36" s="155"/>
      <c r="D36" s="55"/>
      <c r="E36" s="60"/>
      <c r="F36" s="60"/>
      <c r="G36" s="60"/>
      <c r="H36" s="60"/>
      <c r="I36" s="60"/>
      <c r="J36" s="61"/>
      <c r="K36" s="60"/>
      <c r="L36" s="55"/>
      <c r="M36" s="55"/>
    </row>
    <row r="37" spans="1:13" s="4" customFormat="1" ht="11" x14ac:dyDescent="0.15">
      <c r="A37" s="55"/>
      <c r="B37" s="155"/>
      <c r="C37" s="155"/>
      <c r="D37" s="55"/>
      <c r="E37" s="60"/>
      <c r="F37" s="60"/>
      <c r="G37" s="60"/>
      <c r="H37" s="60"/>
      <c r="I37" s="60"/>
      <c r="J37" s="61"/>
      <c r="K37" s="60"/>
      <c r="L37" s="55"/>
      <c r="M37" s="55"/>
    </row>
    <row r="38" spans="1:13" s="4" customFormat="1" ht="21" customHeight="1" x14ac:dyDescent="0.15">
      <c r="A38" s="55"/>
      <c r="B38" s="155"/>
      <c r="C38" s="155"/>
      <c r="D38" s="55"/>
      <c r="E38" s="60"/>
      <c r="F38" s="60"/>
      <c r="G38" s="60"/>
      <c r="H38" s="60"/>
      <c r="I38" s="60"/>
      <c r="J38" s="61"/>
      <c r="K38" s="60"/>
      <c r="L38" s="55"/>
      <c r="M38" s="55"/>
    </row>
    <row r="39" spans="1:13" s="102" customFormat="1" ht="24.75" customHeight="1" x14ac:dyDescent="0.15">
      <c r="A39" s="100"/>
      <c r="B39" s="156"/>
      <c r="C39" s="156"/>
      <c r="D39" s="266" t="s">
        <v>81</v>
      </c>
      <c r="E39" s="101"/>
      <c r="F39" s="101"/>
      <c r="G39" s="101"/>
      <c r="H39" s="101"/>
      <c r="I39" s="60"/>
      <c r="J39" s="61"/>
      <c r="K39" s="101"/>
      <c r="L39" s="100"/>
      <c r="M39" s="100"/>
    </row>
    <row r="40" spans="1:13" s="102" customFormat="1" x14ac:dyDescent="0.15">
      <c r="A40" s="100"/>
      <c r="B40" s="156"/>
      <c r="C40" s="156"/>
      <c r="D40" s="113" t="s">
        <v>82</v>
      </c>
      <c r="E40" s="101"/>
      <c r="F40" s="101"/>
      <c r="G40" s="101"/>
      <c r="H40" s="101"/>
      <c r="I40" s="60"/>
      <c r="J40" s="61"/>
      <c r="K40" s="101"/>
      <c r="L40" s="100"/>
      <c r="M40" s="100"/>
    </row>
    <row r="41" spans="1:13" s="4" customFormat="1" ht="6.75" customHeight="1" x14ac:dyDescent="0.15">
      <c r="A41" s="55"/>
      <c r="B41" s="155"/>
      <c r="C41" s="155"/>
      <c r="D41" s="55"/>
      <c r="E41" s="60"/>
      <c r="F41" s="60"/>
      <c r="G41" s="60"/>
      <c r="H41" s="60"/>
      <c r="I41" s="60"/>
      <c r="J41" s="61"/>
      <c r="K41" s="60"/>
      <c r="L41" s="55"/>
      <c r="M41" s="55"/>
    </row>
    <row r="43" spans="1:13" x14ac:dyDescent="0.15">
      <c r="D43" s="103" t="s">
        <v>83</v>
      </c>
    </row>
    <row r="45" spans="1:13" x14ac:dyDescent="0.15">
      <c r="D45" s="311" t="s">
        <v>109</v>
      </c>
    </row>
    <row r="46" spans="1:13" x14ac:dyDescent="0.15">
      <c r="D46" s="311" t="s">
        <v>110</v>
      </c>
    </row>
    <row r="47" spans="1:13" x14ac:dyDescent="0.15">
      <c r="D47" s="311" t="s">
        <v>111</v>
      </c>
    </row>
  </sheetData>
  <sheetProtection selectLockedCells="1"/>
  <conditionalFormatting sqref="E6:E9 E11">
    <cfRule type="dataBar" priority="2">
      <dataBar>
        <cfvo type="min"/>
        <cfvo type="max"/>
        <color rgb="FF638EC6"/>
      </dataBar>
      <extLst>
        <ext xmlns:x14="http://schemas.microsoft.com/office/spreadsheetml/2009/9/main" uri="{B025F937-C7B1-47D3-B67F-A62EFF666E3E}">
          <x14:id>{A0CC6FD8-8F7A-4B93-BE6B-4B14648728DE}</x14:id>
        </ext>
      </extLst>
    </cfRule>
  </conditionalFormatting>
  <conditionalFormatting sqref="E10">
    <cfRule type="dataBar" priority="1">
      <dataBar>
        <cfvo type="min"/>
        <cfvo type="max"/>
        <color rgb="FF638EC6"/>
      </dataBar>
      <extLst>
        <ext xmlns:x14="http://schemas.microsoft.com/office/spreadsheetml/2009/9/main" uri="{B025F937-C7B1-47D3-B67F-A62EFF666E3E}">
          <x14:id>{7D0E926C-D1AD-4A86-8C40-AE49496753FB}</x14:id>
        </ext>
      </extLst>
    </cfRule>
  </conditionalFormatting>
  <printOptions horizontalCentered="1" verticalCentered="1"/>
  <pageMargins left="3.937007874015748E-2" right="3.937007874015748E-2" top="0.15748031496062992" bottom="0.35433070866141736" header="0" footer="0.11811023622047245"/>
  <pageSetup paperSize="9" scale="74" orientation="landscape" r:id="rId1"/>
  <headerFooter alignWithMargins="0">
    <oddFooter>&amp;L&amp;8&amp;F, &amp;A       Deze print: &amp;D &amp;T&amp;R&amp;8(c) Valori B.V.</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dataBar" id="{A0CC6FD8-8F7A-4B93-BE6B-4B14648728DE}">
            <x14:dataBar minLength="0" maxLength="100" border="1" negativeBarBorderColorSameAsPositive="0">
              <x14:cfvo type="autoMin"/>
              <x14:cfvo type="autoMax"/>
              <x14:borderColor rgb="FF638EC6"/>
              <x14:negativeFillColor rgb="FFFF0000"/>
              <x14:negativeBorderColor rgb="FFFF0000"/>
              <x14:axisColor rgb="FF000000"/>
            </x14:dataBar>
          </x14:cfRule>
          <xm:sqref>E6:E9 E11</xm:sqref>
        </x14:conditionalFormatting>
        <x14:conditionalFormatting xmlns:xm="http://schemas.microsoft.com/office/excel/2006/main">
          <x14:cfRule type="dataBar" id="{7D0E926C-D1AD-4A86-8C40-AE49496753FB}">
            <x14:dataBar minLength="0" maxLength="100" border="1" negativeBarBorderColorSameAsPositive="0">
              <x14:cfvo type="autoMin"/>
              <x14:cfvo type="autoMax"/>
              <x14:borderColor rgb="FF638EC6"/>
              <x14:negativeFillColor rgb="FFFF0000"/>
              <x14:negativeBorderColor rgb="FFFF0000"/>
              <x14:axisColor rgb="FF000000"/>
            </x14:dataBar>
          </x14:cfRule>
          <xm:sqref>E10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C629BBF986914F8E1AD24E4919CAC1" ma:contentTypeVersion="24" ma:contentTypeDescription="Een nieuw document maken." ma:contentTypeScope="" ma:versionID="87148cf80e7e1ffdfd622a5b07f37299">
  <xsd:schema xmlns:xsd="http://www.w3.org/2001/XMLSchema" xmlns:xs="http://www.w3.org/2001/XMLSchema" xmlns:p="http://schemas.microsoft.com/office/2006/metadata/properties" xmlns:ns2="5c830d2c-4924-4ead-ab11-ba766ecfd323" xmlns:ns3="12fc2935-e140-4e12-9bc7-5534721fb019" xmlns:ns4="495e712b-f931-46de-85f7-3196b742804b" targetNamespace="http://schemas.microsoft.com/office/2006/metadata/properties" ma:root="true" ma:fieldsID="7e0b4803d4c765b69e8a9df30cc813b9" ns2:_="" ns3:_="" ns4:_="">
    <xsd:import namespace="5c830d2c-4924-4ead-ab11-ba766ecfd323"/>
    <xsd:import namespace="12fc2935-e140-4e12-9bc7-5534721fb019"/>
    <xsd:import namespace="495e712b-f931-46de-85f7-3196b742804b"/>
    <xsd:element name="properties">
      <xsd:complexType>
        <xsd:sequence>
          <xsd:element name="documentManagement">
            <xsd:complexType>
              <xsd:all>
                <xsd:element ref="ns2:h511d928a00b4476880121b98cd3d076" minOccurs="0"/>
                <xsd:element ref="ns2:d50e29aebe384074929ea930af92c1d5" minOccurs="0"/>
                <xsd:element ref="ns2:a5e9c709666f47c4a9aaf3140ea825d4" minOccurs="0"/>
                <xsd:element ref="ns2:j68f8b205bcc4428b31d66971d8323b3" minOccurs="0"/>
                <xsd:element ref="ns3:TaxCatchAll" minOccurs="0"/>
                <xsd:element ref="ns4:SharedWithUsers" minOccurs="0"/>
                <xsd:element ref="ns4:SharedWithDetails" minOccurs="0"/>
                <xsd:element ref="ns2:MediaServiceMetadata" minOccurs="0"/>
                <xsd:element ref="ns2:MediaServiceFastMetadata" minOccurs="0"/>
                <xsd:element ref="ns2:MediaServiceAutoTags" minOccurs="0"/>
                <xsd:element ref="ns2:MediaServiceAutoKeyPoints" minOccurs="0"/>
                <xsd:element ref="ns2:MediaServiceKeyPoint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830d2c-4924-4ead-ab11-ba766ecfd323" elementFormDefault="qualified">
    <xsd:import namespace="http://schemas.microsoft.com/office/2006/documentManagement/types"/>
    <xsd:import namespace="http://schemas.microsoft.com/office/infopath/2007/PartnerControls"/>
    <xsd:element name="h511d928a00b4476880121b98cd3d076" ma:index="5" nillable="true" ma:taxonomy="true" ma:internalName="h511d928a00b4476880121b98cd3d076" ma:taxonomyFieldName="BiSL_x0020_activiteiten" ma:displayName="BiSL activiteiten" ma:readOnly="false" ma:fieldId="{1511d928-a00b-4476-8801-21b98cd3d076}" ma:sspId="750ec98d-039e-48f8-90e1-1f8d39a1d296" ma:termSetId="66a5aca4-9894-4cb7-9752-1b12eb3cde81" ma:anchorId="be81dded-2374-4a17-af08-ee476bdf19a3" ma:open="true" ma:isKeyword="false">
      <xsd:complexType>
        <xsd:sequence>
          <xsd:element ref="pc:Terms" minOccurs="0" maxOccurs="1"/>
        </xsd:sequence>
      </xsd:complexType>
    </xsd:element>
    <xsd:element name="d50e29aebe384074929ea930af92c1d5" ma:index="9" nillable="true" ma:taxonomy="true" ma:internalName="d50e29aebe384074929ea930af92c1d5" ma:taxonomyFieldName="Categorie" ma:displayName="Valori product" ma:readOnly="false" ma:fieldId="{d50e29ae-be38-4074-929e-a930af92c1d5}" ma:sspId="750ec98d-039e-48f8-90e1-1f8d39a1d296" ma:termSetId="66a5aca4-9894-4cb7-9752-1b12eb3cde81" ma:anchorId="d88c69cf-b455-4124-88a5-ce67bcf14f32" ma:open="true" ma:isKeyword="false">
      <xsd:complexType>
        <xsd:sequence>
          <xsd:element ref="pc:Terms" minOccurs="0" maxOccurs="1"/>
        </xsd:sequence>
      </xsd:complexType>
    </xsd:element>
    <xsd:element name="a5e9c709666f47c4a9aaf3140ea825d4" ma:index="16" nillable="true" ma:taxonomy="true" ma:internalName="a5e9c709666f47c4a9aaf3140ea825d4" ma:taxonomyFieldName="Vakgebied" ma:displayName="Vakgebied" ma:readOnly="false" ma:fieldId="{a5e9c709-666f-47c4-a9aa-f3140ea825d4}" ma:taxonomyMulti="true" ma:sspId="750ec98d-039e-48f8-90e1-1f8d39a1d296" ma:termSetId="66a5aca4-9894-4cb7-9752-1b12eb3cde81" ma:anchorId="56054834-c2ea-4aa6-8c67-103e2f1675ac" ma:open="true" ma:isKeyword="false">
      <xsd:complexType>
        <xsd:sequence>
          <xsd:element ref="pc:Terms" minOccurs="0" maxOccurs="1"/>
        </xsd:sequence>
      </xsd:complexType>
    </xsd:element>
    <xsd:element name="j68f8b205bcc4428b31d66971d8323b3" ma:index="17" nillable="true" ma:taxonomy="true" ma:internalName="j68f8b205bcc4428b31d66971d8323b3" ma:taxonomyFieldName="Product" ma:displayName="Documentsoort" ma:readOnly="false" ma:default="79;#Documentsoort|f7df618e-0e48-47a4-bcfb-0172fe63e593" ma:fieldId="{368f8b20-5bcc-4428-b31d-66971d8323b3}" ma:sspId="750ec98d-039e-48f8-90e1-1f8d39a1d296" ma:termSetId="aae5f550-f81b-4bed-9837-9e8116c2f349" ma:anchorId="f7df618e-0e48-47a4-bcfb-0172fe63e593" ma:open="true" ma:isKeyword="false">
      <xsd:complexType>
        <xsd:sequence>
          <xsd:element ref="pc:Terms" minOccurs="0" maxOccurs="1"/>
        </xsd:sequence>
      </xsd:complexType>
    </xsd:element>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AutoTags" ma:index="23" nillable="true" ma:displayName="MediaServiceAutoTags" ma:description="" ma:internalName="MediaServiceAutoTags"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fc2935-e140-4e12-9bc7-5534721fb019" elementFormDefault="qualified">
    <xsd:import namespace="http://schemas.microsoft.com/office/2006/documentManagement/types"/>
    <xsd:import namespace="http://schemas.microsoft.com/office/infopath/2007/PartnerControls"/>
    <xsd:element name="TaxCatchAll" ma:index="18" nillable="true" ma:displayName="Taxonomy Catch All Column" ma:description="" ma:hidden="true" ma:list="{d7f549ad-45ec-4667-ad83-d0732c4758bb}" ma:internalName="TaxCatchAll" ma:readOnly="false" ma:showField="CatchAllData" ma:web="12fc2935-e140-4e12-9bc7-5534721fb01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5e712b-f931-46de-85f7-3196b742804b" elementFormDefault="qualified">
    <xsd:import namespace="http://schemas.microsoft.com/office/2006/documentManagement/types"/>
    <xsd:import namespace="http://schemas.microsoft.com/office/infopath/2007/PartnerControls"/>
    <xsd:element name="SharedWithUsers" ma:index="19" nillable="true" ma:displayName="Gedeeld met"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axOccurs="1" ma:index="11" ma:displayName="Auteur"/>
        <xsd:element ref="dcterms:created" minOccurs="0" maxOccurs="1"/>
        <xsd:element ref="dc:identifier" minOccurs="0" maxOccurs="1"/>
        <xsd:element name="contentType" minOccurs="0" maxOccurs="1" type="xsd:string" ma:index="12"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68f8b205bcc4428b31d66971d8323b3 xmlns="5c830d2c-4924-4ead-ab11-ba766ecfd323">
      <Terms xmlns="http://schemas.microsoft.com/office/infopath/2007/PartnerControls"/>
    </j68f8b205bcc4428b31d66971d8323b3>
    <d50e29aebe384074929ea930af92c1d5 xmlns="5c830d2c-4924-4ead-ab11-ba766ecfd323">
      <Terms xmlns="http://schemas.microsoft.com/office/infopath/2007/PartnerControls"/>
    </d50e29aebe384074929ea930af92c1d5>
    <h511d928a00b4476880121b98cd3d076 xmlns="5c830d2c-4924-4ead-ab11-ba766ecfd323">
      <Terms xmlns="http://schemas.microsoft.com/office/infopath/2007/PartnerControls"/>
    </h511d928a00b4476880121b98cd3d076>
    <a5e9c709666f47c4a9aaf3140ea825d4 xmlns="5c830d2c-4924-4ead-ab11-ba766ecfd323">
      <Terms xmlns="http://schemas.microsoft.com/office/infopath/2007/PartnerControls"/>
    </a5e9c709666f47c4a9aaf3140ea825d4>
    <TaxCatchAll xmlns="12fc2935-e140-4e12-9bc7-5534721fb01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BE4455-D75E-46CF-A5EB-97610CA981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830d2c-4924-4ead-ab11-ba766ecfd323"/>
    <ds:schemaRef ds:uri="12fc2935-e140-4e12-9bc7-5534721fb019"/>
    <ds:schemaRef ds:uri="495e712b-f931-46de-85f7-3196b7428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42D7B3-AE73-4A10-8C2A-A93D2F6D2A15}">
  <ds:schemaRefs>
    <ds:schemaRef ds:uri="http://schemas.microsoft.com/office/2006/metadata/properties"/>
    <ds:schemaRef ds:uri="http://schemas.microsoft.com/office/infopath/2007/PartnerControls"/>
    <ds:schemaRef ds:uri="5c830d2c-4924-4ead-ab11-ba766ecfd323"/>
    <ds:schemaRef ds:uri="12fc2935-e140-4e12-9bc7-5534721fb019"/>
  </ds:schemaRefs>
</ds:datastoreItem>
</file>

<file path=customXml/itemProps3.xml><?xml version="1.0" encoding="utf-8"?>
<ds:datastoreItem xmlns:ds="http://schemas.openxmlformats.org/officeDocument/2006/customXml" ds:itemID="{9DAC3E5F-A8E0-4D6B-970A-9BD60CEAAA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3</vt:i4>
      </vt:variant>
      <vt:variant>
        <vt:lpstr>Benoemde bereiken</vt:lpstr>
      </vt:variant>
      <vt:variant>
        <vt:i4>8</vt:i4>
      </vt:variant>
    </vt:vector>
  </HeadingPairs>
  <TitlesOfParts>
    <vt:vector size="11" baseType="lpstr">
      <vt:lpstr>Instructie</vt:lpstr>
      <vt:lpstr>Scorecard</vt:lpstr>
      <vt:lpstr>Samenvatting</vt:lpstr>
      <vt:lpstr>Instructie!Afdrukbereik</vt:lpstr>
      <vt:lpstr>Samenvatting!Afdrukbereik</vt:lpstr>
      <vt:lpstr>Scorecard!Afdrukbereik</vt:lpstr>
      <vt:lpstr>Lijstmetkop</vt:lpstr>
      <vt:lpstr>NvtKolom</vt:lpstr>
      <vt:lpstr>Totaalregel</vt:lpstr>
      <vt:lpstr>VerpeterpotentieelKolom</vt:lpstr>
      <vt:lpstr>WaardeKolom</vt:lpstr>
    </vt:vector>
  </TitlesOfParts>
  <Manager/>
  <Company>Valori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Valori agile scorecard</dc:title>
  <dc:subject/>
  <dc:creator>Egbert Bouman</dc:creator>
  <cp:keywords>Agile ; Scorecard ; AGV</cp:keywords>
  <dc:description>Copyright Valori</dc:description>
  <cp:lastModifiedBy>Microsoft Office User</cp:lastModifiedBy>
  <cp:revision/>
  <cp:lastPrinted>2023-05-10T12:33:09Z</cp:lastPrinted>
  <dcterms:created xsi:type="dcterms:W3CDTF">2004-03-15T07:57:45Z</dcterms:created>
  <dcterms:modified xsi:type="dcterms:W3CDTF">2023-05-16T07:48:17Z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0x0101008FC629BBF986914F8E1AD24E4919CAC1</vt:lpwstr>
  </property>
  <property fmtid="{D5CDD505-2E9C-101B-9397-08002B2CF9AE}" pid="3" name="TaxKeyword">
    <vt:lpwstr>62;#DNB|f5325fd7-a383-42f9-8b8c-50cde10e60ac;#63;#Agile|b166647e-0462-4654-a659-77e01a51f135</vt:lpwstr>
  </property>
  <property fmtid="{D5CDD505-2E9C-101B-9397-08002B2CF9AE}" pid="4" name="Categorie">
    <vt:lpwstr/>
  </property>
  <property fmtid="{D5CDD505-2E9C-101B-9397-08002B2CF9AE}" pid="5" name="BiSL activiteiten">
    <vt:lpwstr/>
  </property>
  <property fmtid="{D5CDD505-2E9C-101B-9397-08002B2CF9AE}" pid="6" name="Vakgebied">
    <vt:lpwstr/>
  </property>
  <property fmtid="{D5CDD505-2E9C-101B-9397-08002B2CF9AE}" pid="7" name="Product">
    <vt:lpwstr/>
  </property>
</Properties>
</file>